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50" activeTab="0"/>
  </bookViews>
  <sheets>
    <sheet name="2 года 5 мес" sheetId="1" r:id="rId1"/>
    <sheet name="10 мес" sheetId="2" r:id="rId2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<sst xmlns="http://schemas.openxmlformats.org/spreadsheetml/2006/main" count="420" uniqueCount="186">
  <si>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</si>
  <si>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</si>
  <si>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</si>
  <si>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</si>
  <si>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</si>
  <si>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</si>
  <si>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</si>
  <si>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</si>
  <si>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</si>
  <si>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всего занятий</t>
  </si>
  <si>
    <t>в т. ч.</t>
  </si>
  <si>
    <t>1 семестр</t>
  </si>
  <si>
    <t>нед</t>
  </si>
  <si>
    <t>2 семестр</t>
  </si>
  <si>
    <t>Нед</t>
  </si>
  <si>
    <t>3 семестр</t>
  </si>
  <si>
    <t>4 семестр</t>
  </si>
  <si>
    <t>5 семестр</t>
  </si>
  <si>
    <t>6 семестр</t>
  </si>
  <si>
    <t>Лекций, уроков</t>
  </si>
  <si>
    <t>лаб. и практ. занятий</t>
  </si>
  <si>
    <t>О.00</t>
  </si>
  <si>
    <t>Иностранный язык</t>
  </si>
  <si>
    <t>Физическая культура</t>
  </si>
  <si>
    <t>Башкирский язык</t>
  </si>
  <si>
    <t>ОП.00</t>
  </si>
  <si>
    <t>ОБЩЕПРОФЕССИОНАЛЬНЫЙ  ЦИКЛ</t>
  </si>
  <si>
    <t>ОП.01</t>
  </si>
  <si>
    <t>Основы электротехники</t>
  </si>
  <si>
    <t>ОП.02</t>
  </si>
  <si>
    <t>Основы материаловедения</t>
  </si>
  <si>
    <t>ОП.03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</si>
  <si>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</si>
  <si>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</si>
  <si>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</si>
  <si>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</si>
  <si>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</si>
  <si>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</si>
  <si>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</si>
  <si>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</si>
  <si>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</si>
  <si>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</si>
  <si>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МДК.02.01</t>
  </si>
  <si>
    <t>УП.02</t>
  </si>
  <si>
    <t>ОП.07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</si>
  <si>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</si>
  <si>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</si>
  <si>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</si>
  <si>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</si>
  <si>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</si>
  <si>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</si>
  <si>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</si>
  <si>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МДК.01.02</t>
  </si>
  <si>
    <t>ПМ.03</t>
  </si>
  <si>
    <t>МДК.03.01</t>
  </si>
  <si>
    <t>Производственная практика</t>
  </si>
  <si>
    <t>МДК.03.02</t>
  </si>
  <si>
    <t>ПМ.04</t>
  </si>
  <si>
    <t>ПП.02</t>
  </si>
  <si>
    <t>ПП.01</t>
  </si>
  <si>
    <t>Основы инженерной графики</t>
  </si>
  <si>
    <t>ОП 04</t>
  </si>
  <si>
    <t>Допуски и технические измерения</t>
  </si>
  <si>
    <t>ОП 05</t>
  </si>
  <si>
    <t>Основы экономики</t>
  </si>
  <si>
    <t>ОП 06</t>
  </si>
  <si>
    <t>ОП 07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</si>
  <si>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</si>
  <si>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</si>
  <si>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</si>
  <si>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</si>
  <si>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дефектов под механическую обработку и пробное давление</t>
  </si>
  <si>
    <t>Сварка  и резка деталей из различных сталей, цветных металлов  и их сплавов, чугунов во всех пространственных положениях</t>
  </si>
  <si>
    <t>Оборудование, техника и технология электросварки</t>
  </si>
  <si>
    <t>Дефекты сварных швов и контроль качества сварных соединений</t>
  </si>
  <si>
    <t>МДК04.01</t>
  </si>
  <si>
    <t>Дефекты и способы испытания сварных швов</t>
  </si>
  <si>
    <t>ОП 08</t>
  </si>
  <si>
    <t>ОП 09</t>
  </si>
  <si>
    <t>Производственна практика</t>
  </si>
  <si>
    <t>1с</t>
  </si>
  <si>
    <t>2с</t>
  </si>
  <si>
    <t>3с</t>
  </si>
  <si>
    <t>4с</t>
  </si>
  <si>
    <t>5с</t>
  </si>
  <si>
    <t>6с</t>
  </si>
  <si>
    <t>вариативная часть</t>
  </si>
  <si>
    <t xml:space="preserve">Охрана труда </t>
  </si>
  <si>
    <t>МДК.02.02</t>
  </si>
  <si>
    <t>сварщик 1 год</t>
  </si>
  <si>
    <t>ОПД.01</t>
  </si>
  <si>
    <t>Основы информационных технологий</t>
  </si>
  <si>
    <t>ОПД.03</t>
  </si>
  <si>
    <t>Основы электроники и цифровой схемотехники</t>
  </si>
  <si>
    <t>ОПД.04</t>
  </si>
  <si>
    <t>Охрана труда и техника безопасности</t>
  </si>
  <si>
    <t>Экономика организации</t>
  </si>
  <si>
    <t>Ввод и обработка цифровой информации</t>
  </si>
  <si>
    <t>Технология создания цифровой мультимедийной информации</t>
  </si>
  <si>
    <t>Хранение, передача и публикация цифровой информации</t>
  </si>
  <si>
    <t>Технология  публикации цифровой мультимедийной</t>
  </si>
  <si>
    <t>ФК00</t>
  </si>
  <si>
    <t>в том числе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</si>
  <si>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</t>
    </r>
  </si>
  <si>
    <t>1 сем</t>
  </si>
  <si>
    <t>2 сем</t>
  </si>
  <si>
    <t>э</t>
  </si>
  <si>
    <t>дз</t>
  </si>
  <si>
    <t>Основы безопасности жизнедеятельности</t>
  </si>
  <si>
    <t>Основы автоматизации производства</t>
  </si>
  <si>
    <t>Технология дуговой наплавки деталей</t>
  </si>
  <si>
    <t>Технология газовой наплавки</t>
  </si>
  <si>
    <t>Технология автоматического и механизированного наплавления</t>
  </si>
  <si>
    <t>МДК.03.03</t>
  </si>
  <si>
    <t>МДК.03.04</t>
  </si>
  <si>
    <t>Технология газовой сварки</t>
  </si>
  <si>
    <t>Электросварочные работы на автоматических и полуавтоматических машинах</t>
  </si>
  <si>
    <t>Технология электродуговой сварки и резки металла</t>
  </si>
  <si>
    <t>Технология производства сварных конструкций</t>
  </si>
  <si>
    <t>МДК.02.03</t>
  </si>
  <si>
    <t>МДК.02.04</t>
  </si>
  <si>
    <t>МДК.02.05</t>
  </si>
  <si>
    <t>Ф.К.00</t>
  </si>
  <si>
    <t>ПП .04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</si>
  <si>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</si>
  <si>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</si>
  <si>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</si>
  <si>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</si>
  <si>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</si>
  <si>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</si>
  <si>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1 неделя 36 часов ГИА</t>
  </si>
  <si>
    <r>
      <t>Консультации</t>
    </r>
    <r>
      <rPr>
        <sz val="12"/>
        <rFont val="Times New Roman"/>
        <family val="1"/>
      </rPr>
      <t xml:space="preserve"> на учебную группу по 100 часов в год</t>
    </r>
  </si>
  <si>
    <t>Профессия 230103.02 Мастер по обработке цифровой информации срок обучения 10 мес</t>
  </si>
  <si>
    <t>2 неделя 72 часов ГИА</t>
  </si>
  <si>
    <t>нед.</t>
  </si>
  <si>
    <t>17 нед.</t>
  </si>
  <si>
    <t>20 нед.</t>
  </si>
  <si>
    <t>2. План учебного процесса</t>
  </si>
  <si>
    <t>ОПД.05</t>
  </si>
  <si>
    <t xml:space="preserve">ОБЩЕОБРАЗОВАТЕЛЬНЫЕ УЧЕБНЫЕ ДИСЦИПЛИНЫ    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</si>
  <si>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</si>
  <si>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</si>
  <si>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</si>
  <si>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</si>
  <si>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</si>
  <si>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</si>
  <si>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</si>
  <si>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</si>
  <si>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</si>
  <si>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</si>
  <si>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</si>
  <si>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Консультации</t>
  </si>
  <si>
    <t>Клнсультации</t>
  </si>
  <si>
    <t>23 нед.</t>
  </si>
  <si>
    <t>21 нед.</t>
  </si>
  <si>
    <t>Подготовительно-сварочные работы и контроль качества сварных швов после сварки</t>
  </si>
  <si>
    <t>МДК.01.03</t>
  </si>
  <si>
    <t>Подготовительные и сборочные операции перед сваркой</t>
  </si>
  <si>
    <t>МДК.01.04</t>
  </si>
  <si>
    <t xml:space="preserve">Контроль качества сварных соединений </t>
  </si>
  <si>
    <t xml:space="preserve"> Техника и технология ручной  дуговой сварки (наплавки, резки) покрытыми электродами</t>
  </si>
  <si>
    <t>УП 02</t>
  </si>
  <si>
    <t>Частично механизированная сварка (наплавка) плавлением</t>
  </si>
  <si>
    <t>ОПД.06</t>
  </si>
  <si>
    <t>ОПД.07</t>
  </si>
  <si>
    <t>ПП. 01,02</t>
  </si>
  <si>
    <t>Русский язык</t>
  </si>
  <si>
    <t>Литература</t>
  </si>
  <si>
    <t>Ручная дуговая сварка ( наплавка, резка ) плавящимся покрытым  электродом</t>
  </si>
  <si>
    <t>Математика</t>
  </si>
  <si>
    <t>Астрономия</t>
  </si>
  <si>
    <t xml:space="preserve">техника и технология частично механизированной сварки (наплавки) плавлением в защитном газе </t>
  </si>
  <si>
    <t>Родной язык и литература (по выбору)</t>
  </si>
  <si>
    <t>2</t>
  </si>
  <si>
    <t>МДК.04.01</t>
  </si>
  <si>
    <t>УП.04</t>
  </si>
  <si>
    <t>Россия в мире</t>
  </si>
  <si>
    <t xml:space="preserve">Естествознание </t>
  </si>
  <si>
    <t>ОУД 11</t>
  </si>
  <si>
    <t>ОУД 12</t>
  </si>
  <si>
    <t>Индивидуальный проект</t>
  </si>
  <si>
    <t>Психология в профессии</t>
  </si>
  <si>
    <t>ОПД.02</t>
  </si>
  <si>
    <t>Основы технологии сварки и сварочное оборудование (охрана труда)</t>
  </si>
  <si>
    <t xml:space="preserve">Профессия 15.01.05 Сварщик (ручной и частично механизированной сварки (наплавки)   срок обучения 2 года 10 месяцев (2022-2025) </t>
  </si>
  <si>
    <t>ПП.1,2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</si>
</sst>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14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20"/>
      <name val="Times New Roman"/>
      <family val="1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3" fillId="10" borderId="10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1" fillId="32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32" borderId="10" xfId="0" applyFill="1" applyBorder="1" applyAlignment="1">
      <alignment/>
    </xf>
    <xf numFmtId="0" fontId="21" fillId="10" borderId="10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1" fillId="10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5" borderId="0" xfId="0" applyFill="1" applyAlignment="1">
      <alignment/>
    </xf>
    <xf numFmtId="0" fontId="21" fillId="35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5" fillId="33" borderId="18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0" fillId="10" borderId="10" xfId="0" applyFont="1" applyFill="1" applyBorder="1" applyAlignment="1">
      <alignment horizontal="center" wrapText="1"/>
    </xf>
    <xf numFmtId="0" fontId="23" fillId="10" borderId="10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0" fillId="32" borderId="12" xfId="0" applyFill="1" applyBorder="1" applyAlignment="1">
      <alignment/>
    </xf>
    <xf numFmtId="0" fontId="0" fillId="0" borderId="12" xfId="0" applyBorder="1" applyAlignment="1">
      <alignment/>
    </xf>
    <xf numFmtId="0" fontId="21" fillId="33" borderId="12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1" fillId="32" borderId="18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32" borderId="13" xfId="0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15" xfId="0" applyBorder="1" applyAlignment="1">
      <alignment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23" xfId="0" applyBorder="1" applyAlignment="1">
      <alignment/>
    </xf>
    <xf numFmtId="0" fontId="21" fillId="33" borderId="2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left" wrapText="1"/>
    </xf>
    <xf numFmtId="0" fontId="31" fillId="36" borderId="10" xfId="0" applyFont="1" applyFill="1" applyBorder="1" applyAlignment="1">
      <alignment wrapText="1"/>
    </xf>
    <xf numFmtId="0" fontId="3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vertical="top" wrapText="1"/>
    </xf>
    <xf numFmtId="0" fontId="37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wrapText="1"/>
    </xf>
    <xf numFmtId="0" fontId="34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1" fontId="10" fillId="36" borderId="10" xfId="0" applyNumberFormat="1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top" wrapText="1"/>
    </xf>
    <xf numFmtId="0" fontId="35" fillId="36" borderId="10" xfId="0" applyFont="1" applyFill="1" applyBorder="1" applyAlignment="1">
      <alignment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1" fontId="20" fillId="36" borderId="10" xfId="0" applyNumberFormat="1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vertical="top" wrapText="1"/>
    </xf>
    <xf numFmtId="0" fontId="33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30" fillId="36" borderId="0" xfId="0" applyFont="1" applyFill="1" applyAlignment="1">
      <alignment horizontal="center"/>
    </xf>
    <xf numFmtId="0" fontId="5" fillId="36" borderId="15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0" fillId="36" borderId="16" xfId="0" applyFill="1" applyBorder="1" applyAlignment="1">
      <alignment/>
    </xf>
    <xf numFmtId="0" fontId="4" fillId="36" borderId="16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vertical="top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top" wrapText="1"/>
    </xf>
    <xf numFmtId="1" fontId="13" fillId="36" borderId="13" xfId="0" applyNumberFormat="1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1" fontId="27" fillId="36" borderId="13" xfId="0" applyNumberFormat="1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1" fontId="21" fillId="36" borderId="13" xfId="0" applyNumberFormat="1" applyFont="1" applyFill="1" applyBorder="1" applyAlignment="1">
      <alignment horizontal="center" vertical="center" wrapText="1"/>
    </xf>
    <xf numFmtId="1" fontId="21" fillId="36" borderId="10" xfId="0" applyNumberFormat="1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wrapText="1"/>
    </xf>
    <xf numFmtId="1" fontId="22" fillId="36" borderId="25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1" fontId="11" fillId="36" borderId="13" xfId="0" applyNumberFormat="1" applyFont="1" applyFill="1" applyBorder="1" applyAlignment="1">
      <alignment horizontal="center" vertical="center" wrapText="1"/>
    </xf>
    <xf numFmtId="1" fontId="22" fillId="13" borderId="25" xfId="0" applyNumberFormat="1" applyFont="1" applyFill="1" applyBorder="1" applyAlignment="1">
      <alignment horizontal="center" vertical="center" wrapText="1"/>
    </xf>
    <xf numFmtId="1" fontId="22" fillId="36" borderId="21" xfId="0" applyNumberFormat="1" applyFont="1" applyFill="1" applyBorder="1" applyAlignment="1">
      <alignment horizontal="center" vertical="center" wrapText="1"/>
    </xf>
    <xf numFmtId="1" fontId="22" fillId="36" borderId="26" xfId="0" applyNumberFormat="1" applyFont="1" applyFill="1" applyBorder="1" applyAlignment="1">
      <alignment horizontal="center" vertical="center" wrapText="1"/>
    </xf>
    <xf numFmtId="1" fontId="22" fillId="37" borderId="21" xfId="0" applyNumberFormat="1" applyFont="1" applyFill="1" applyBorder="1" applyAlignment="1">
      <alignment horizontal="center" vertical="center" wrapText="1"/>
    </xf>
    <xf numFmtId="1" fontId="22" fillId="37" borderId="26" xfId="0" applyNumberFormat="1" applyFont="1" applyFill="1" applyBorder="1" applyAlignment="1">
      <alignment horizontal="center" vertical="center" wrapText="1"/>
    </xf>
    <xf numFmtId="1" fontId="22" fillId="37" borderId="25" xfId="0" applyNumberFormat="1" applyFont="1" applyFill="1" applyBorder="1" applyAlignment="1">
      <alignment horizontal="center" vertical="center" wrapText="1"/>
    </xf>
    <xf numFmtId="1" fontId="22" fillId="6" borderId="21" xfId="0" applyNumberFormat="1" applyFont="1" applyFill="1" applyBorder="1" applyAlignment="1">
      <alignment horizontal="center" vertical="center" wrapText="1"/>
    </xf>
    <xf numFmtId="1" fontId="22" fillId="6" borderId="26" xfId="0" applyNumberFormat="1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/>
    </xf>
    <xf numFmtId="0" fontId="11" fillId="37" borderId="18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/>
    </xf>
    <xf numFmtId="0" fontId="11" fillId="13" borderId="28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/>
    </xf>
    <xf numFmtId="0" fontId="20" fillId="36" borderId="29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/>
    </xf>
    <xf numFmtId="0" fontId="34" fillId="36" borderId="29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34" fillId="37" borderId="15" xfId="0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34" fillId="38" borderId="15" xfId="0" applyFont="1" applyFill="1" applyBorder="1" applyAlignment="1">
      <alignment horizontal="center" vertical="center" wrapText="1"/>
    </xf>
    <xf numFmtId="16" fontId="34" fillId="38" borderId="10" xfId="0" applyNumberFormat="1" applyFont="1" applyFill="1" applyBorder="1" applyAlignment="1">
      <alignment horizontal="center" vertical="center" wrapText="1"/>
    </xf>
    <xf numFmtId="16" fontId="31" fillId="38" borderId="16" xfId="0" applyNumberFormat="1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16" fontId="34" fillId="6" borderId="15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37" fillId="13" borderId="18" xfId="0" applyFont="1" applyFill="1" applyBorder="1" applyAlignment="1">
      <alignment horizontal="center" vertical="center" wrapText="1"/>
    </xf>
    <xf numFmtId="0" fontId="22" fillId="13" borderId="18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39" fillId="37" borderId="16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1" fontId="20" fillId="37" borderId="15" xfId="0" applyNumberFormat="1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1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3" fillId="38" borderId="15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8" borderId="16" xfId="0" applyFont="1" applyFill="1" applyBorder="1" applyAlignment="1">
      <alignment horizontal="center" wrapText="1"/>
    </xf>
    <xf numFmtId="0" fontId="8" fillId="38" borderId="29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0" fillId="12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top" wrapText="1"/>
    </xf>
    <xf numFmtId="0" fontId="5" fillId="12" borderId="15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0" fontId="5" fillId="12" borderId="16" xfId="0" applyFont="1" applyFill="1" applyBorder="1" applyAlignment="1">
      <alignment horizontal="center" wrapText="1"/>
    </xf>
    <xf numFmtId="0" fontId="8" fillId="12" borderId="29" xfId="0" applyFont="1" applyFill="1" applyBorder="1" applyAlignment="1">
      <alignment horizontal="center" wrapText="1"/>
    </xf>
    <xf numFmtId="0" fontId="8" fillId="12" borderId="10" xfId="0" applyFont="1" applyFill="1" applyBorder="1" applyAlignment="1">
      <alignment horizontal="center" wrapText="1"/>
    </xf>
    <xf numFmtId="0" fontId="4" fillId="12" borderId="2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1" fontId="22" fillId="38" borderId="25" xfId="0" applyNumberFormat="1" applyFont="1" applyFill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37" fillId="38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top" wrapText="1"/>
    </xf>
    <xf numFmtId="0" fontId="11" fillId="12" borderId="10" xfId="0" applyFont="1" applyFill="1" applyBorder="1" applyAlignment="1">
      <alignment horizontal="center" vertical="top" wrapText="1"/>
    </xf>
    <xf numFmtId="0" fontId="22" fillId="38" borderId="15" xfId="0" applyFont="1" applyFill="1" applyBorder="1" applyAlignment="1">
      <alignment horizontal="center" vertical="center" wrapText="1"/>
    </xf>
    <xf numFmtId="0" fontId="37" fillId="12" borderId="15" xfId="0" applyFont="1" applyFill="1" applyBorder="1" applyAlignment="1">
      <alignment horizontal="center" vertical="center" wrapText="1"/>
    </xf>
    <xf numFmtId="1" fontId="37" fillId="37" borderId="16" xfId="0" applyNumberFormat="1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/>
    </xf>
    <xf numFmtId="0" fontId="14" fillId="36" borderId="10" xfId="0" applyFont="1" applyFill="1" applyBorder="1" applyAlignment="1">
      <alignment horizontal="right" wrapText="1"/>
    </xf>
    <xf numFmtId="0" fontId="37" fillId="12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15" fillId="36" borderId="19" xfId="42" applyFill="1" applyBorder="1" applyAlignment="1" applyProtection="1">
      <alignment horizontal="center" vertical="top" wrapText="1"/>
      <protection/>
    </xf>
    <xf numFmtId="0" fontId="30" fillId="36" borderId="30" xfId="0" applyFont="1" applyFill="1" applyBorder="1" applyAlignment="1">
      <alignment horizontal="center" vertical="center" wrapText="1"/>
    </xf>
    <xf numFmtId="49" fontId="10" fillId="38" borderId="31" xfId="0" applyNumberFormat="1" applyFont="1" applyFill="1" applyBorder="1" applyAlignment="1">
      <alignment horizontal="center" vertical="center" wrapText="1"/>
    </xf>
    <xf numFmtId="49" fontId="38" fillId="38" borderId="32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textRotation="90" wrapText="1"/>
    </xf>
    <xf numFmtId="0" fontId="21" fillId="38" borderId="15" xfId="0" applyFont="1" applyFill="1" applyBorder="1" applyAlignment="1">
      <alignment horizontal="center" wrapText="1"/>
    </xf>
    <xf numFmtId="0" fontId="21" fillId="38" borderId="10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center" vertical="top" wrapText="1"/>
    </xf>
    <xf numFmtId="0" fontId="20" fillId="36" borderId="13" xfId="0" applyFont="1" applyFill="1" applyBorder="1" applyAlignment="1">
      <alignment horizontal="center" vertical="top" wrapText="1"/>
    </xf>
    <xf numFmtId="0" fontId="41" fillId="13" borderId="18" xfId="0" applyFont="1" applyFill="1" applyBorder="1" applyAlignment="1">
      <alignment horizontal="center" vertical="center" wrapText="1"/>
    </xf>
    <xf numFmtId="0" fontId="41" fillId="13" borderId="20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1" fontId="26" fillId="36" borderId="12" xfId="0" applyNumberFormat="1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textRotation="90" wrapText="1"/>
    </xf>
    <xf numFmtId="0" fontId="11" fillId="36" borderId="33" xfId="0" applyFont="1" applyFill="1" applyBorder="1" applyAlignment="1">
      <alignment horizontal="center" vertical="top" wrapText="1"/>
    </xf>
    <xf numFmtId="0" fontId="11" fillId="36" borderId="34" xfId="0" applyFont="1" applyFill="1" applyBorder="1" applyAlignment="1">
      <alignment horizontal="center" vertical="top" wrapText="1"/>
    </xf>
    <xf numFmtId="0" fontId="11" fillId="36" borderId="35" xfId="0" applyFont="1" applyFill="1" applyBorder="1" applyAlignment="1">
      <alignment horizontal="center" vertical="top" wrapText="1"/>
    </xf>
    <xf numFmtId="0" fontId="11" fillId="36" borderId="14" xfId="0" applyFont="1" applyFill="1" applyBorder="1" applyAlignment="1">
      <alignment horizontal="center" vertical="top" wrapText="1"/>
    </xf>
    <xf numFmtId="0" fontId="11" fillId="36" borderId="0" xfId="0" applyFont="1" applyFill="1" applyBorder="1" applyAlignment="1">
      <alignment horizontal="center" vertical="top" wrapText="1"/>
    </xf>
    <xf numFmtId="0" fontId="11" fillId="36" borderId="36" xfId="0" applyFont="1" applyFill="1" applyBorder="1" applyAlignment="1">
      <alignment horizontal="center" vertical="top" wrapText="1"/>
    </xf>
    <xf numFmtId="0" fontId="11" fillId="36" borderId="30" xfId="0" applyFont="1" applyFill="1" applyBorder="1" applyAlignment="1">
      <alignment horizontal="center" vertical="top" wrapText="1"/>
    </xf>
    <xf numFmtId="0" fontId="11" fillId="36" borderId="37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  <xf numFmtId="49" fontId="37" fillId="38" borderId="16" xfId="0" applyNumberFormat="1" applyFont="1" applyFill="1" applyBorder="1" applyAlignment="1">
      <alignment horizontal="center" vertical="center" wrapText="1"/>
    </xf>
    <xf numFmtId="0" fontId="37" fillId="38" borderId="16" xfId="0" applyFont="1" applyFill="1" applyBorder="1" applyAlignment="1">
      <alignment horizontal="center" vertical="center" wrapText="1"/>
    </xf>
    <xf numFmtId="0" fontId="37" fillId="38" borderId="15" xfId="0" applyFont="1" applyFill="1" applyBorder="1" applyAlignment="1">
      <alignment horizontal="center" vertical="center" wrapText="1"/>
    </xf>
    <xf numFmtId="1" fontId="17" fillId="36" borderId="13" xfId="0" applyNumberFormat="1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39" fillId="37" borderId="16" xfId="0" applyFont="1" applyFill="1" applyBorder="1" applyAlignment="1">
      <alignment horizontal="center" vertical="center" wrapText="1"/>
    </xf>
    <xf numFmtId="1" fontId="22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top" wrapText="1"/>
    </xf>
    <xf numFmtId="0" fontId="37" fillId="37" borderId="10" xfId="0" applyFont="1" applyFill="1" applyBorder="1" applyAlignment="1">
      <alignment horizontal="center" vertical="center" wrapText="1"/>
    </xf>
    <xf numFmtId="0" fontId="40" fillId="13" borderId="18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1" fontId="26" fillId="37" borderId="15" xfId="0" applyNumberFormat="1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textRotation="90" wrapText="1"/>
    </xf>
    <xf numFmtId="0" fontId="11" fillId="36" borderId="10" xfId="0" applyFont="1" applyFill="1" applyBorder="1" applyAlignment="1">
      <alignment horizontal="center" vertical="center" wrapText="1"/>
    </xf>
    <xf numFmtId="49" fontId="15" fillId="36" borderId="10" xfId="42" applyNumberFormat="1" applyFill="1" applyBorder="1" applyAlignment="1" applyProtection="1">
      <alignment horizontal="center" vertical="center" wrapText="1"/>
      <protection/>
    </xf>
    <xf numFmtId="0" fontId="21" fillId="36" borderId="10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vertical="center" wrapText="1"/>
    </xf>
    <xf numFmtId="0" fontId="42" fillId="12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 wrapText="1"/>
    </xf>
    <xf numFmtId="0" fontId="14" fillId="36" borderId="13" xfId="0" applyFont="1" applyFill="1" applyBorder="1" applyAlignment="1">
      <alignment horizontal="center" vertical="top" wrapText="1"/>
    </xf>
    <xf numFmtId="0" fontId="21" fillId="36" borderId="21" xfId="0" applyFont="1" applyFill="1" applyBorder="1" applyAlignment="1">
      <alignment horizontal="center" wrapText="1"/>
    </xf>
    <xf numFmtId="0" fontId="21" fillId="36" borderId="39" xfId="0" applyFont="1" applyFill="1" applyBorder="1" applyAlignment="1">
      <alignment horizontal="center" wrapText="1"/>
    </xf>
    <xf numFmtId="0" fontId="21" fillId="36" borderId="22" xfId="0" applyFont="1" applyFill="1" applyBorder="1" applyAlignment="1">
      <alignment horizontal="center" wrapText="1"/>
    </xf>
    <xf numFmtId="0" fontId="21" fillId="36" borderId="21" xfId="0" applyFont="1" applyFill="1" applyBorder="1" applyAlignment="1">
      <alignment horizontal="center" vertical="top" wrapText="1"/>
    </xf>
    <xf numFmtId="0" fontId="21" fillId="36" borderId="39" xfId="0" applyFont="1" applyFill="1" applyBorder="1" applyAlignment="1">
      <alignment horizontal="center" vertical="top" wrapText="1"/>
    </xf>
    <xf numFmtId="0" fontId="21" fillId="36" borderId="22" xfId="0" applyFont="1" applyFill="1" applyBorder="1" applyAlignment="1">
      <alignment horizontal="center" vertical="top" wrapText="1"/>
    </xf>
    <xf numFmtId="0" fontId="22" fillId="6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20" fillId="0" borderId="19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vertical="top" wrapText="1"/>
    </xf>
    <xf numFmtId="0" fontId="11" fillId="1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9" fillId="0" borderId="19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5" fillId="0" borderId="10" xfId="42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3" fillId="10" borderId="10" xfId="0" applyFont="1" applyFill="1" applyBorder="1" applyAlignment="1">
      <alignment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9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1" fillId="0" borderId="19" xfId="0" applyFont="1" applyBorder="1" applyAlignment="1">
      <alignment horizontal="center" textRotation="90" wrapText="1"/>
    </xf>
    <xf numFmtId="0" fontId="11" fillId="0" borderId="40" xfId="0" applyFont="1" applyBorder="1" applyAlignment="1">
      <alignment horizontal="center" textRotation="90" wrapText="1"/>
    </xf>
    <xf numFmtId="0" fontId="11" fillId="0" borderId="38" xfId="0" applyFont="1" applyBorder="1" applyAlignment="1">
      <alignment horizontal="center" textRotation="90" wrapText="1"/>
    </xf>
    <xf numFmtId="0" fontId="11" fillId="32" borderId="12" xfId="0" applyFont="1" applyFill="1" applyBorder="1" applyAlignment="1">
      <alignment horizontal="center" wrapText="1"/>
    </xf>
    <xf numFmtId="0" fontId="15" fillId="0" borderId="10" xfId="42" applyFont="1" applyBorder="1" applyAlignment="1" applyProtection="1">
      <alignment horizontal="center" vertical="top" wrapText="1"/>
      <protection/>
    </xf>
    <xf numFmtId="0" fontId="14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0" fillId="0" borderId="13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1" fillId="32" borderId="16" xfId="0" applyFont="1" applyFill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1" fillId="32" borderId="13" xfId="0" applyFont="1" applyFill="1" applyBorder="1" applyAlignment="1">
      <alignment horizontal="center" wrapText="1"/>
    </xf>
    <xf numFmtId="0" fontId="21" fillId="32" borderId="25" xfId="0" applyFont="1" applyFill="1" applyBorder="1" applyAlignment="1">
      <alignment horizontal="center" wrapText="1"/>
    </xf>
    <xf numFmtId="0" fontId="21" fillId="32" borderId="18" xfId="0" applyFont="1" applyFill="1" applyBorder="1" applyAlignment="1">
      <alignment horizontal="center" wrapText="1"/>
    </xf>
    <xf numFmtId="0" fontId="21" fillId="32" borderId="1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42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 textRotation="90" wrapText="1"/>
    </xf>
    <xf numFmtId="0" fontId="3" fillId="0" borderId="38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view="pageLayout" zoomScale="50" zoomScaleNormal="110" zoomScalePageLayoutView="50" workbookViewId="0" topLeftCell="A1">
      <selection activeCell="V57" sqref="A1:V57"/>
    </sheetView>
  </sheetViews>
  <sheetFormatPr defaultColWidth="9.140625" defaultRowHeight="12.75"/>
  <cols>
    <col min="1" max="1" width="11.8515625" style="0" customWidth="1"/>
    <col min="2" max="2" width="51.140625" style="0" customWidth="1"/>
    <col min="3" max="3" width="4.00390625" style="0" customWidth="1"/>
    <col min="4" max="4" width="3.8515625" style="0" customWidth="1"/>
    <col min="5" max="5" width="3.57421875" style="0" customWidth="1"/>
    <col min="6" max="6" width="4.421875" style="0" customWidth="1"/>
    <col min="7" max="7" width="5.57421875" style="0" customWidth="1"/>
    <col min="8" max="8" width="4.8515625" style="0" customWidth="1"/>
    <col min="9" max="9" width="8.28125" style="0" customWidth="1"/>
    <col min="10" max="10" width="10.8515625" style="0" customWidth="1"/>
    <col min="11" max="11" width="10.140625" style="0" bestFit="1" customWidth="1"/>
    <col min="12" max="12" width="12.28125" style="0" customWidth="1"/>
    <col min="13" max="13" width="10.421875" style="0" customWidth="1"/>
    <col min="14" max="14" width="10.8515625" style="0" bestFit="1" customWidth="1"/>
    <col min="16" max="16" width="9.8515625" style="0" bestFit="1" customWidth="1"/>
    <col min="17" max="17" width="10.8515625" style="0" bestFit="1" customWidth="1"/>
    <col min="18" max="18" width="10.140625" style="0" bestFit="1" customWidth="1"/>
    <col min="19" max="20" width="10.140625" style="0" customWidth="1"/>
    <col min="21" max="22" width="9.00390625" style="0" customWidth="1"/>
  </cols>
  <sheetData>
    <row r="1" spans="1:22" ht="1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22.5" customHeight="1">
      <c r="A2" s="304" t="s">
        <v>137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135"/>
    </row>
    <row r="3" spans="1:22" ht="28.5" customHeight="1">
      <c r="A3" s="310" t="s">
        <v>184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27" customHeight="1" thickBot="1">
      <c r="A4" s="356" t="s">
        <v>0</v>
      </c>
      <c r="B4" s="357" t="s">
        <v>1</v>
      </c>
      <c r="C4" s="358" t="s">
        <v>124</v>
      </c>
      <c r="D4" s="358"/>
      <c r="E4" s="358"/>
      <c r="F4" s="358"/>
      <c r="G4" s="358"/>
      <c r="H4" s="358"/>
      <c r="I4" s="364" t="s">
        <v>3</v>
      </c>
      <c r="J4" s="364"/>
      <c r="K4" s="364"/>
      <c r="L4" s="364"/>
      <c r="M4" s="364"/>
      <c r="N4" s="309" t="s">
        <v>125</v>
      </c>
      <c r="O4" s="309"/>
      <c r="P4" s="309"/>
      <c r="Q4" s="309"/>
      <c r="R4" s="309"/>
      <c r="S4" s="309"/>
      <c r="T4" s="309"/>
      <c r="U4" s="309"/>
      <c r="V4" s="309"/>
    </row>
    <row r="5" spans="1:22" ht="19.5">
      <c r="A5" s="356"/>
      <c r="B5" s="357"/>
      <c r="C5" s="358"/>
      <c r="D5" s="358"/>
      <c r="E5" s="358"/>
      <c r="F5" s="358"/>
      <c r="G5" s="358"/>
      <c r="H5" s="358"/>
      <c r="I5" s="356" t="s">
        <v>4</v>
      </c>
      <c r="J5" s="356" t="s">
        <v>128</v>
      </c>
      <c r="K5" s="365" t="s">
        <v>126</v>
      </c>
      <c r="L5" s="365"/>
      <c r="M5" s="366"/>
      <c r="N5" s="367" t="s">
        <v>6</v>
      </c>
      <c r="O5" s="368"/>
      <c r="P5" s="369"/>
      <c r="Q5" s="367" t="s">
        <v>7</v>
      </c>
      <c r="R5" s="368"/>
      <c r="S5" s="369"/>
      <c r="T5" s="370" t="s">
        <v>8</v>
      </c>
      <c r="U5" s="371"/>
      <c r="V5" s="372"/>
    </row>
    <row r="6" spans="1:22" ht="12">
      <c r="A6" s="356"/>
      <c r="B6" s="357"/>
      <c r="C6" s="358"/>
      <c r="D6" s="358"/>
      <c r="E6" s="358"/>
      <c r="F6" s="358"/>
      <c r="G6" s="358"/>
      <c r="H6" s="358"/>
      <c r="I6" s="356"/>
      <c r="J6" s="356"/>
      <c r="K6" s="328" t="s">
        <v>9</v>
      </c>
      <c r="L6" s="321" t="s">
        <v>10</v>
      </c>
      <c r="M6" s="322"/>
      <c r="N6" s="136" t="s">
        <v>11</v>
      </c>
      <c r="O6" s="104" t="s">
        <v>13</v>
      </c>
      <c r="P6" s="313" t="s">
        <v>151</v>
      </c>
      <c r="Q6" s="136" t="s">
        <v>15</v>
      </c>
      <c r="R6" s="104" t="s">
        <v>16</v>
      </c>
      <c r="S6" s="313" t="s">
        <v>152</v>
      </c>
      <c r="T6" s="136" t="s">
        <v>17</v>
      </c>
      <c r="U6" s="104" t="s">
        <v>18</v>
      </c>
      <c r="V6" s="313" t="s">
        <v>151</v>
      </c>
    </row>
    <row r="7" spans="1:22" ht="13.5">
      <c r="A7" s="356"/>
      <c r="B7" s="357"/>
      <c r="C7" s="358"/>
      <c r="D7" s="358"/>
      <c r="E7" s="358"/>
      <c r="F7" s="358"/>
      <c r="G7" s="358"/>
      <c r="H7" s="358"/>
      <c r="I7" s="356"/>
      <c r="J7" s="356"/>
      <c r="K7" s="328"/>
      <c r="L7" s="321"/>
      <c r="M7" s="322"/>
      <c r="N7" s="137">
        <v>17</v>
      </c>
      <c r="O7" s="138">
        <v>23</v>
      </c>
      <c r="P7" s="313"/>
      <c r="Q7" s="137">
        <v>17</v>
      </c>
      <c r="R7" s="138">
        <v>21</v>
      </c>
      <c r="S7" s="313"/>
      <c r="T7" s="137">
        <v>17</v>
      </c>
      <c r="U7" s="138">
        <v>20</v>
      </c>
      <c r="V7" s="313"/>
    </row>
    <row r="8" spans="1:22" ht="48" customHeight="1">
      <c r="A8" s="356"/>
      <c r="B8" s="357"/>
      <c r="C8" s="358"/>
      <c r="D8" s="358"/>
      <c r="E8" s="358"/>
      <c r="F8" s="358"/>
      <c r="G8" s="358"/>
      <c r="H8" s="358"/>
      <c r="I8" s="356"/>
      <c r="J8" s="356"/>
      <c r="K8" s="328"/>
      <c r="L8" s="139" t="s">
        <v>19</v>
      </c>
      <c r="M8" s="140" t="s">
        <v>127</v>
      </c>
      <c r="N8" s="141" t="s">
        <v>134</v>
      </c>
      <c r="O8" s="142" t="s">
        <v>134</v>
      </c>
      <c r="P8" s="313"/>
      <c r="Q8" s="141" t="s">
        <v>134</v>
      </c>
      <c r="R8" s="142" t="s">
        <v>134</v>
      </c>
      <c r="S8" s="313"/>
      <c r="T8" s="141" t="s">
        <v>134</v>
      </c>
      <c r="U8" s="142" t="s">
        <v>134</v>
      </c>
      <c r="V8" s="313"/>
    </row>
    <row r="9" spans="1:22" ht="13.5" thickBot="1">
      <c r="A9" s="105">
        <v>1</v>
      </c>
      <c r="B9" s="105">
        <v>2</v>
      </c>
      <c r="C9" s="317">
        <v>3</v>
      </c>
      <c r="D9" s="317"/>
      <c r="E9" s="317"/>
      <c r="F9" s="317"/>
      <c r="G9" s="317"/>
      <c r="H9" s="317"/>
      <c r="I9" s="105">
        <v>4</v>
      </c>
      <c r="J9" s="105">
        <v>5</v>
      </c>
      <c r="K9" s="105">
        <v>6</v>
      </c>
      <c r="L9" s="105">
        <v>7</v>
      </c>
      <c r="M9" s="143">
        <v>8</v>
      </c>
      <c r="N9" s="144">
        <v>9</v>
      </c>
      <c r="O9" s="105">
        <v>10</v>
      </c>
      <c r="P9" s="145"/>
      <c r="Q9" s="144">
        <v>11</v>
      </c>
      <c r="R9" s="105">
        <v>12</v>
      </c>
      <c r="S9" s="146"/>
      <c r="T9" s="147">
        <v>13</v>
      </c>
      <c r="U9" s="105">
        <v>14</v>
      </c>
      <c r="V9" s="146"/>
    </row>
    <row r="10" spans="1:22" ht="25.5">
      <c r="A10" s="103" t="s">
        <v>21</v>
      </c>
      <c r="B10" s="173" t="s">
        <v>139</v>
      </c>
      <c r="C10" s="104" t="s">
        <v>80</v>
      </c>
      <c r="D10" s="104" t="s">
        <v>81</v>
      </c>
      <c r="E10" s="104" t="s">
        <v>82</v>
      </c>
      <c r="F10" s="104" t="s">
        <v>83</v>
      </c>
      <c r="G10" s="104" t="s">
        <v>84</v>
      </c>
      <c r="H10" s="173" t="s">
        <v>85</v>
      </c>
      <c r="I10" s="171">
        <f>I11+I12+I13+I14+I15+I16+I17+I18+I19+I20+I21+I22+I23</f>
        <v>3255</v>
      </c>
      <c r="J10" s="171">
        <f>J11+J12+J13+J14+J15+J16+J17+J18+J19+J20+J21+J22+J23</f>
        <v>1085</v>
      </c>
      <c r="K10" s="176">
        <f>K11+K12+K13+K14+K15+K16+K17+K18+K19+K20+K21+K22+K23</f>
        <v>2170</v>
      </c>
      <c r="L10" s="177">
        <f aca="true" t="shared" si="0" ref="L10:V10">L11+L12+L13+L14+L15+L16+L17+L18+L19+L20+L21+L22+L23</f>
        <v>0</v>
      </c>
      <c r="M10" s="178">
        <f t="shared" si="0"/>
        <v>0</v>
      </c>
      <c r="N10" s="179">
        <f t="shared" si="0"/>
        <v>533</v>
      </c>
      <c r="O10" s="180">
        <f t="shared" si="0"/>
        <v>550</v>
      </c>
      <c r="P10" s="181">
        <f t="shared" si="0"/>
        <v>72</v>
      </c>
      <c r="Q10" s="291">
        <f t="shared" si="0"/>
        <v>576</v>
      </c>
      <c r="R10" s="291">
        <f t="shared" si="0"/>
        <v>511</v>
      </c>
      <c r="S10" s="291">
        <f t="shared" si="0"/>
        <v>78</v>
      </c>
      <c r="T10" s="182">
        <f t="shared" si="0"/>
        <v>0</v>
      </c>
      <c r="U10" s="183">
        <f t="shared" si="0"/>
        <v>0</v>
      </c>
      <c r="V10" s="183">
        <f t="shared" si="0"/>
        <v>0</v>
      </c>
    </row>
    <row r="11" spans="1:22" ht="18" customHeight="1">
      <c r="A11" s="174" t="s">
        <v>140</v>
      </c>
      <c r="B11" s="107" t="s">
        <v>166</v>
      </c>
      <c r="C11" s="154"/>
      <c r="D11" s="154"/>
      <c r="E11" s="154"/>
      <c r="F11" s="108" t="s">
        <v>106</v>
      </c>
      <c r="G11" s="154"/>
      <c r="H11" s="154"/>
      <c r="I11" s="129">
        <f aca="true" t="shared" si="1" ref="I11:I21">J11+K11</f>
        <v>186</v>
      </c>
      <c r="J11" s="156">
        <f>K11/2</f>
        <v>62</v>
      </c>
      <c r="K11" s="184">
        <v>124</v>
      </c>
      <c r="L11" s="149"/>
      <c r="M11" s="158"/>
      <c r="N11" s="185">
        <v>34</v>
      </c>
      <c r="O11" s="186">
        <v>34</v>
      </c>
      <c r="P11" s="187">
        <v>14</v>
      </c>
      <c r="Q11" s="207">
        <v>34</v>
      </c>
      <c r="R11" s="210">
        <v>22</v>
      </c>
      <c r="S11" s="292">
        <v>14</v>
      </c>
      <c r="T11" s="188"/>
      <c r="U11" s="189"/>
      <c r="V11" s="190"/>
    </row>
    <row r="12" spans="1:22" ht="18" customHeight="1">
      <c r="A12" s="174" t="s">
        <v>141</v>
      </c>
      <c r="B12" s="107" t="s">
        <v>167</v>
      </c>
      <c r="C12" s="154"/>
      <c r="D12" s="154"/>
      <c r="E12" s="154"/>
      <c r="F12" s="154" t="s">
        <v>107</v>
      </c>
      <c r="G12" s="154"/>
      <c r="H12" s="154"/>
      <c r="I12" s="129">
        <f t="shared" si="1"/>
        <v>249</v>
      </c>
      <c r="J12" s="156">
        <f aca="true" t="shared" si="2" ref="J12:J23">K12/2</f>
        <v>83</v>
      </c>
      <c r="K12" s="184">
        <v>166</v>
      </c>
      <c r="L12" s="149"/>
      <c r="M12" s="158"/>
      <c r="N12" s="185">
        <v>34</v>
      </c>
      <c r="O12" s="186">
        <v>48</v>
      </c>
      <c r="P12" s="187"/>
      <c r="Q12" s="207">
        <v>51</v>
      </c>
      <c r="R12" s="210">
        <v>33</v>
      </c>
      <c r="S12" s="292"/>
      <c r="T12" s="188"/>
      <c r="U12" s="189"/>
      <c r="V12" s="190"/>
    </row>
    <row r="13" spans="1:22" ht="21.75" customHeight="1">
      <c r="A13" s="174" t="s">
        <v>142</v>
      </c>
      <c r="B13" s="107" t="s">
        <v>22</v>
      </c>
      <c r="C13" s="154"/>
      <c r="D13" s="154"/>
      <c r="E13" s="154"/>
      <c r="F13" s="154" t="s">
        <v>107</v>
      </c>
      <c r="G13" s="154"/>
      <c r="H13" s="155"/>
      <c r="I13" s="129">
        <f t="shared" si="1"/>
        <v>258</v>
      </c>
      <c r="J13" s="156">
        <f t="shared" si="2"/>
        <v>86</v>
      </c>
      <c r="K13" s="184">
        <v>172</v>
      </c>
      <c r="L13" s="149"/>
      <c r="M13" s="158"/>
      <c r="N13" s="185">
        <v>34</v>
      </c>
      <c r="O13" s="186">
        <v>52</v>
      </c>
      <c r="P13" s="187">
        <v>8</v>
      </c>
      <c r="Q13" s="207">
        <v>34</v>
      </c>
      <c r="R13" s="210">
        <v>52</v>
      </c>
      <c r="S13" s="292">
        <v>10</v>
      </c>
      <c r="T13" s="188"/>
      <c r="U13" s="189"/>
      <c r="V13" s="190"/>
    </row>
    <row r="14" spans="1:22" ht="20.25" customHeight="1">
      <c r="A14" s="174" t="s">
        <v>143</v>
      </c>
      <c r="B14" s="107" t="s">
        <v>169</v>
      </c>
      <c r="C14" s="154"/>
      <c r="D14" s="154"/>
      <c r="E14" s="154"/>
      <c r="F14" s="154" t="s">
        <v>106</v>
      </c>
      <c r="G14" s="154"/>
      <c r="H14" s="155"/>
      <c r="I14" s="129">
        <f t="shared" si="1"/>
        <v>450</v>
      </c>
      <c r="J14" s="156">
        <f t="shared" si="2"/>
        <v>150</v>
      </c>
      <c r="K14" s="184">
        <v>300</v>
      </c>
      <c r="L14" s="149"/>
      <c r="M14" s="158"/>
      <c r="N14" s="185">
        <v>68</v>
      </c>
      <c r="O14" s="186">
        <v>81</v>
      </c>
      <c r="P14" s="187">
        <v>12</v>
      </c>
      <c r="Q14" s="207">
        <v>73</v>
      </c>
      <c r="R14" s="210">
        <v>78</v>
      </c>
      <c r="S14" s="292">
        <v>14</v>
      </c>
      <c r="T14" s="188"/>
      <c r="U14" s="189"/>
      <c r="V14" s="190"/>
    </row>
    <row r="15" spans="1:22" ht="18" customHeight="1">
      <c r="A15" s="174" t="s">
        <v>144</v>
      </c>
      <c r="B15" s="107" t="s">
        <v>176</v>
      </c>
      <c r="C15" s="154"/>
      <c r="D15" s="154"/>
      <c r="E15" s="154"/>
      <c r="F15" s="154" t="s">
        <v>107</v>
      </c>
      <c r="G15" s="154"/>
      <c r="H15" s="155"/>
      <c r="I15" s="129">
        <f t="shared" si="1"/>
        <v>663</v>
      </c>
      <c r="J15" s="156">
        <f t="shared" si="2"/>
        <v>221</v>
      </c>
      <c r="K15" s="184">
        <v>442</v>
      </c>
      <c r="L15" s="149"/>
      <c r="M15" s="158"/>
      <c r="N15" s="185">
        <v>122</v>
      </c>
      <c r="O15" s="186">
        <v>80</v>
      </c>
      <c r="P15" s="187">
        <v>8</v>
      </c>
      <c r="Q15" s="207">
        <v>71</v>
      </c>
      <c r="R15" s="210">
        <v>169</v>
      </c>
      <c r="S15" s="292">
        <v>11</v>
      </c>
      <c r="T15" s="188"/>
      <c r="U15" s="189"/>
      <c r="V15" s="190"/>
    </row>
    <row r="16" spans="1:22" ht="21.75" customHeight="1">
      <c r="A16" s="174" t="s">
        <v>145</v>
      </c>
      <c r="B16" s="107" t="s">
        <v>23</v>
      </c>
      <c r="C16" s="154"/>
      <c r="D16" s="154"/>
      <c r="E16" s="154" t="s">
        <v>107</v>
      </c>
      <c r="F16" s="154"/>
      <c r="G16" s="154"/>
      <c r="H16" s="155"/>
      <c r="I16" s="129">
        <f t="shared" si="1"/>
        <v>258</v>
      </c>
      <c r="J16" s="156">
        <f t="shared" si="2"/>
        <v>86</v>
      </c>
      <c r="K16" s="184">
        <v>172</v>
      </c>
      <c r="L16" s="149"/>
      <c r="M16" s="158"/>
      <c r="N16" s="185">
        <v>51</v>
      </c>
      <c r="O16" s="186">
        <v>41</v>
      </c>
      <c r="P16" s="191"/>
      <c r="Q16" s="207">
        <v>80</v>
      </c>
      <c r="R16" s="210"/>
      <c r="S16" s="292"/>
      <c r="T16" s="188"/>
      <c r="U16" s="189"/>
      <c r="V16" s="190"/>
    </row>
    <row r="17" spans="1:22" ht="21.75" customHeight="1">
      <c r="A17" s="174" t="s">
        <v>146</v>
      </c>
      <c r="B17" s="109" t="s">
        <v>108</v>
      </c>
      <c r="C17" s="154"/>
      <c r="D17" s="154" t="s">
        <v>107</v>
      </c>
      <c r="E17" s="154"/>
      <c r="F17" s="154"/>
      <c r="G17" s="154"/>
      <c r="H17" s="155"/>
      <c r="I17" s="129">
        <f t="shared" si="1"/>
        <v>108</v>
      </c>
      <c r="J17" s="156">
        <f t="shared" si="2"/>
        <v>36</v>
      </c>
      <c r="K17" s="184">
        <v>72</v>
      </c>
      <c r="L17" s="149"/>
      <c r="M17" s="158"/>
      <c r="N17" s="185">
        <v>34</v>
      </c>
      <c r="O17" s="186">
        <v>38</v>
      </c>
      <c r="P17" s="187"/>
      <c r="Q17" s="207"/>
      <c r="R17" s="210"/>
      <c r="S17" s="292"/>
      <c r="T17" s="188"/>
      <c r="U17" s="189"/>
      <c r="V17" s="190"/>
    </row>
    <row r="18" spans="1:22" ht="18" customHeight="1">
      <c r="A18" s="174" t="s">
        <v>148</v>
      </c>
      <c r="B18" s="107" t="s">
        <v>147</v>
      </c>
      <c r="C18" s="154"/>
      <c r="D18" s="154" t="s">
        <v>107</v>
      </c>
      <c r="E18" s="154"/>
      <c r="F18" s="154"/>
      <c r="G18" s="154"/>
      <c r="H18" s="155"/>
      <c r="I18" s="129">
        <f t="shared" si="1"/>
        <v>162</v>
      </c>
      <c r="J18" s="156">
        <f t="shared" si="2"/>
        <v>54</v>
      </c>
      <c r="K18" s="184">
        <v>108</v>
      </c>
      <c r="L18" s="149"/>
      <c r="M18" s="158"/>
      <c r="N18" s="185">
        <v>54</v>
      </c>
      <c r="O18" s="186">
        <v>24</v>
      </c>
      <c r="P18" s="187">
        <v>10</v>
      </c>
      <c r="Q18" s="207">
        <v>30</v>
      </c>
      <c r="R18" s="210"/>
      <c r="S18" s="292"/>
      <c r="T18" s="188"/>
      <c r="U18" s="189"/>
      <c r="V18" s="190"/>
    </row>
    <row r="19" spans="1:22" ht="18" customHeight="1">
      <c r="A19" s="174" t="s">
        <v>149</v>
      </c>
      <c r="B19" s="107" t="s">
        <v>177</v>
      </c>
      <c r="C19" s="154"/>
      <c r="D19" s="154"/>
      <c r="E19" s="154"/>
      <c r="F19" s="154" t="s">
        <v>106</v>
      </c>
      <c r="G19" s="154"/>
      <c r="H19" s="155"/>
      <c r="I19" s="129">
        <f t="shared" si="1"/>
        <v>585</v>
      </c>
      <c r="J19" s="156">
        <f t="shared" si="2"/>
        <v>195</v>
      </c>
      <c r="K19" s="184">
        <v>390</v>
      </c>
      <c r="L19" s="149"/>
      <c r="M19" s="158"/>
      <c r="N19" s="185">
        <v>50</v>
      </c>
      <c r="O19" s="186">
        <v>102</v>
      </c>
      <c r="P19" s="187">
        <v>16</v>
      </c>
      <c r="Q19" s="207">
        <v>88</v>
      </c>
      <c r="R19" s="210">
        <v>150</v>
      </c>
      <c r="S19" s="292">
        <v>21</v>
      </c>
      <c r="T19" s="188"/>
      <c r="U19" s="189"/>
      <c r="V19" s="190"/>
    </row>
    <row r="20" spans="1:22" ht="18.75" customHeight="1">
      <c r="A20" s="174" t="s">
        <v>150</v>
      </c>
      <c r="B20" s="107" t="s">
        <v>24</v>
      </c>
      <c r="C20" s="154"/>
      <c r="D20" s="154" t="s">
        <v>107</v>
      </c>
      <c r="E20" s="154"/>
      <c r="F20" s="154"/>
      <c r="G20" s="154"/>
      <c r="H20" s="155"/>
      <c r="I20" s="129">
        <f t="shared" si="1"/>
        <v>108</v>
      </c>
      <c r="J20" s="156">
        <f t="shared" si="2"/>
        <v>36</v>
      </c>
      <c r="K20" s="184">
        <v>72</v>
      </c>
      <c r="L20" s="149"/>
      <c r="M20" s="158"/>
      <c r="N20" s="185">
        <v>22</v>
      </c>
      <c r="O20" s="186">
        <v>50</v>
      </c>
      <c r="P20" s="187">
        <v>4</v>
      </c>
      <c r="Q20" s="207"/>
      <c r="R20" s="210"/>
      <c r="S20" s="292"/>
      <c r="T20" s="188"/>
      <c r="U20" s="189"/>
      <c r="V20" s="192"/>
    </row>
    <row r="21" spans="1:22" ht="22.5" customHeight="1">
      <c r="A21" s="174" t="s">
        <v>178</v>
      </c>
      <c r="B21" s="107" t="s">
        <v>170</v>
      </c>
      <c r="C21" s="154"/>
      <c r="D21" s="154"/>
      <c r="E21" s="154"/>
      <c r="F21" s="154"/>
      <c r="G21" s="154"/>
      <c r="H21" s="155"/>
      <c r="I21" s="129">
        <f t="shared" si="1"/>
        <v>54</v>
      </c>
      <c r="J21" s="156">
        <f t="shared" si="2"/>
        <v>18</v>
      </c>
      <c r="K21" s="184">
        <v>36</v>
      </c>
      <c r="L21" s="149"/>
      <c r="M21" s="158"/>
      <c r="N21" s="185"/>
      <c r="O21" s="186"/>
      <c r="P21" s="187"/>
      <c r="Q21" s="207">
        <v>36</v>
      </c>
      <c r="R21" s="210"/>
      <c r="S21" s="292">
        <v>2</v>
      </c>
      <c r="T21" s="188"/>
      <c r="U21" s="189"/>
      <c r="V21" s="190"/>
    </row>
    <row r="22" spans="1:22" ht="21.75" customHeight="1">
      <c r="A22" s="170" t="s">
        <v>179</v>
      </c>
      <c r="B22" s="107" t="s">
        <v>172</v>
      </c>
      <c r="C22" s="154"/>
      <c r="D22" s="154"/>
      <c r="E22" s="154"/>
      <c r="F22" s="154"/>
      <c r="G22" s="154"/>
      <c r="H22" s="155"/>
      <c r="I22" s="129">
        <f>J22+K22</f>
        <v>78</v>
      </c>
      <c r="J22" s="156">
        <f t="shared" si="2"/>
        <v>26</v>
      </c>
      <c r="K22" s="193">
        <v>52</v>
      </c>
      <c r="L22" s="149"/>
      <c r="M22" s="158"/>
      <c r="N22" s="185"/>
      <c r="O22" s="186"/>
      <c r="P22" s="187"/>
      <c r="Q22" s="207">
        <v>52</v>
      </c>
      <c r="R22" s="210"/>
      <c r="S22" s="292">
        <v>6</v>
      </c>
      <c r="T22" s="188"/>
      <c r="U22" s="189"/>
      <c r="V22" s="194"/>
    </row>
    <row r="23" spans="1:22" ht="21.75" customHeight="1">
      <c r="A23" s="170"/>
      <c r="B23" s="107" t="s">
        <v>180</v>
      </c>
      <c r="C23" s="154"/>
      <c r="D23" s="154"/>
      <c r="E23" s="154"/>
      <c r="F23" s="154"/>
      <c r="G23" s="154"/>
      <c r="H23" s="155"/>
      <c r="I23" s="129">
        <f>J23+K23</f>
        <v>96</v>
      </c>
      <c r="J23" s="156">
        <f t="shared" si="2"/>
        <v>32</v>
      </c>
      <c r="K23" s="193">
        <v>64</v>
      </c>
      <c r="L23" s="195"/>
      <c r="M23" s="158"/>
      <c r="N23" s="185">
        <v>30</v>
      </c>
      <c r="O23" s="186"/>
      <c r="P23" s="187"/>
      <c r="Q23" s="207">
        <v>27</v>
      </c>
      <c r="R23" s="210">
        <v>7</v>
      </c>
      <c r="S23" s="292"/>
      <c r="T23" s="188"/>
      <c r="U23" s="189"/>
      <c r="V23" s="196"/>
    </row>
    <row r="24" spans="1:22" ht="12.75" customHeight="1">
      <c r="A24" s="359" t="s">
        <v>25</v>
      </c>
      <c r="B24" s="360" t="s">
        <v>26</v>
      </c>
      <c r="C24" s="337" t="s">
        <v>80</v>
      </c>
      <c r="D24" s="337" t="s">
        <v>81</v>
      </c>
      <c r="E24" s="337" t="s">
        <v>82</v>
      </c>
      <c r="F24" s="337" t="s">
        <v>83</v>
      </c>
      <c r="G24" s="337" t="s">
        <v>84</v>
      </c>
      <c r="H24" s="337" t="s">
        <v>85</v>
      </c>
      <c r="I24" s="345">
        <f>SUM(I26:I32)</f>
        <v>381</v>
      </c>
      <c r="J24" s="345">
        <f>SUM(J26:J32)</f>
        <v>127</v>
      </c>
      <c r="K24" s="349">
        <f>K26+K27+K28+K29+K30+K31+K32</f>
        <v>254</v>
      </c>
      <c r="L24" s="316">
        <f aca="true" t="shared" si="3" ref="L24:R24">L26+L27+L32+L28+L29+L30+L31</f>
        <v>234</v>
      </c>
      <c r="M24" s="325">
        <f t="shared" si="3"/>
        <v>20</v>
      </c>
      <c r="N24" s="350">
        <f t="shared" si="3"/>
        <v>38</v>
      </c>
      <c r="O24" s="297">
        <f t="shared" si="3"/>
        <v>72</v>
      </c>
      <c r="P24" s="344">
        <f t="shared" si="3"/>
        <v>12</v>
      </c>
      <c r="Q24" s="300">
        <f t="shared" si="3"/>
        <v>36</v>
      </c>
      <c r="R24" s="343">
        <f t="shared" si="3"/>
        <v>0</v>
      </c>
      <c r="S24" s="311" t="s">
        <v>173</v>
      </c>
      <c r="T24" s="373">
        <f>T26+T27+T32+T28+T29+T30+T31</f>
        <v>72</v>
      </c>
      <c r="U24" s="293"/>
      <c r="V24" s="362">
        <f>V26+V27+V28+V29+V30+V31+V32</f>
        <v>10</v>
      </c>
    </row>
    <row r="25" spans="1:22" ht="12" customHeight="1">
      <c r="A25" s="359"/>
      <c r="B25" s="361"/>
      <c r="C25" s="337"/>
      <c r="D25" s="337"/>
      <c r="E25" s="337"/>
      <c r="F25" s="337"/>
      <c r="G25" s="337"/>
      <c r="H25" s="337"/>
      <c r="I25" s="346"/>
      <c r="J25" s="346"/>
      <c r="K25" s="349"/>
      <c r="L25" s="316"/>
      <c r="M25" s="325"/>
      <c r="N25" s="350"/>
      <c r="O25" s="297"/>
      <c r="P25" s="344"/>
      <c r="Q25" s="300"/>
      <c r="R25" s="343"/>
      <c r="S25" s="312"/>
      <c r="T25" s="373"/>
      <c r="U25" s="293"/>
      <c r="V25" s="362"/>
    </row>
    <row r="26" spans="1:23" ht="18.75" customHeight="1">
      <c r="A26" s="110" t="s">
        <v>90</v>
      </c>
      <c r="B26" s="111" t="s">
        <v>60</v>
      </c>
      <c r="C26" s="112"/>
      <c r="D26" s="112" t="s">
        <v>107</v>
      </c>
      <c r="E26" s="112"/>
      <c r="F26" s="112"/>
      <c r="G26" s="112"/>
      <c r="H26" s="113"/>
      <c r="I26" s="129">
        <f aca="true" t="shared" si="4" ref="I26:I31">K26+J26</f>
        <v>54</v>
      </c>
      <c r="J26" s="156">
        <f aca="true" t="shared" si="5" ref="J26:J32">K26/2</f>
        <v>18</v>
      </c>
      <c r="K26" s="215">
        <v>36</v>
      </c>
      <c r="L26" s="161">
        <v>16</v>
      </c>
      <c r="M26" s="150">
        <v>20</v>
      </c>
      <c r="N26" s="200"/>
      <c r="O26" s="201">
        <v>36</v>
      </c>
      <c r="P26" s="202">
        <v>6</v>
      </c>
      <c r="Q26" s="204"/>
      <c r="R26" s="205"/>
      <c r="S26" s="206"/>
      <c r="T26" s="212"/>
      <c r="U26" s="213"/>
      <c r="V26" s="214"/>
      <c r="W26" s="23"/>
    </row>
    <row r="27" spans="1:22" ht="22.5">
      <c r="A27" s="110" t="s">
        <v>182</v>
      </c>
      <c r="B27" s="111" t="s">
        <v>28</v>
      </c>
      <c r="C27" s="115"/>
      <c r="D27" s="115"/>
      <c r="E27" s="115"/>
      <c r="F27" s="115"/>
      <c r="G27" s="115" t="s">
        <v>107</v>
      </c>
      <c r="H27" s="113"/>
      <c r="I27" s="129">
        <f t="shared" si="4"/>
        <v>54</v>
      </c>
      <c r="J27" s="156">
        <f t="shared" si="5"/>
        <v>18</v>
      </c>
      <c r="K27" s="215">
        <v>36</v>
      </c>
      <c r="L27" s="161">
        <v>36</v>
      </c>
      <c r="M27" s="151"/>
      <c r="N27" s="185"/>
      <c r="O27" s="203"/>
      <c r="P27" s="186"/>
      <c r="Q27" s="207"/>
      <c r="R27" s="208"/>
      <c r="S27" s="209"/>
      <c r="T27" s="188">
        <v>36</v>
      </c>
      <c r="U27" s="213"/>
      <c r="V27" s="189">
        <v>5</v>
      </c>
    </row>
    <row r="28" spans="1:22" ht="22.5">
      <c r="A28" s="110" t="s">
        <v>92</v>
      </c>
      <c r="B28" s="111" t="s">
        <v>30</v>
      </c>
      <c r="C28" s="115" t="s">
        <v>107</v>
      </c>
      <c r="D28" s="115"/>
      <c r="E28" s="115"/>
      <c r="F28" s="115"/>
      <c r="G28" s="115"/>
      <c r="H28" s="113"/>
      <c r="I28" s="129">
        <f t="shared" si="4"/>
        <v>57</v>
      </c>
      <c r="J28" s="156">
        <f t="shared" si="5"/>
        <v>19</v>
      </c>
      <c r="K28" s="215">
        <v>38</v>
      </c>
      <c r="L28" s="161">
        <v>38</v>
      </c>
      <c r="M28" s="151"/>
      <c r="N28" s="185">
        <v>38</v>
      </c>
      <c r="O28" s="203"/>
      <c r="P28" s="186">
        <v>6</v>
      </c>
      <c r="Q28" s="207"/>
      <c r="R28" s="208"/>
      <c r="S28" s="209"/>
      <c r="T28" s="188"/>
      <c r="U28" s="213"/>
      <c r="V28" s="189"/>
    </row>
    <row r="29" spans="1:22" ht="22.5">
      <c r="A29" s="110" t="s">
        <v>94</v>
      </c>
      <c r="B29" s="111" t="s">
        <v>62</v>
      </c>
      <c r="C29" s="115"/>
      <c r="D29" s="115"/>
      <c r="E29" s="115" t="s">
        <v>107</v>
      </c>
      <c r="F29" s="115"/>
      <c r="G29" s="115"/>
      <c r="H29" s="113"/>
      <c r="I29" s="129">
        <f t="shared" si="4"/>
        <v>54</v>
      </c>
      <c r="J29" s="156">
        <f t="shared" si="5"/>
        <v>18</v>
      </c>
      <c r="K29" s="215">
        <v>36</v>
      </c>
      <c r="L29" s="161">
        <v>36</v>
      </c>
      <c r="M29" s="151"/>
      <c r="N29" s="185"/>
      <c r="O29" s="203"/>
      <c r="P29" s="186"/>
      <c r="Q29" s="207">
        <v>36</v>
      </c>
      <c r="R29" s="208"/>
      <c r="S29" s="209">
        <v>2</v>
      </c>
      <c r="T29" s="188"/>
      <c r="U29" s="213"/>
      <c r="V29" s="189"/>
    </row>
    <row r="30" spans="1:22" ht="22.5">
      <c r="A30" s="110" t="s">
        <v>138</v>
      </c>
      <c r="B30" s="116" t="s">
        <v>64</v>
      </c>
      <c r="C30" s="115"/>
      <c r="D30" s="115"/>
      <c r="E30" s="115"/>
      <c r="F30" s="115"/>
      <c r="G30" s="115" t="s">
        <v>107</v>
      </c>
      <c r="H30" s="113"/>
      <c r="I30" s="129">
        <f t="shared" si="4"/>
        <v>54</v>
      </c>
      <c r="J30" s="156">
        <f t="shared" si="5"/>
        <v>18</v>
      </c>
      <c r="K30" s="215">
        <v>36</v>
      </c>
      <c r="L30" s="161">
        <v>36</v>
      </c>
      <c r="M30" s="151"/>
      <c r="N30" s="185"/>
      <c r="O30" s="203"/>
      <c r="P30" s="186"/>
      <c r="Q30" s="207"/>
      <c r="R30" s="208"/>
      <c r="S30" s="209"/>
      <c r="T30" s="188">
        <v>36</v>
      </c>
      <c r="U30" s="213"/>
      <c r="V30" s="189">
        <v>5</v>
      </c>
    </row>
    <row r="31" spans="1:22" ht="24" customHeight="1">
      <c r="A31" s="110" t="s">
        <v>163</v>
      </c>
      <c r="B31" s="111" t="s">
        <v>32</v>
      </c>
      <c r="C31" s="115"/>
      <c r="D31" s="115"/>
      <c r="E31" s="115"/>
      <c r="F31" s="115"/>
      <c r="G31" s="115" t="s">
        <v>107</v>
      </c>
      <c r="H31" s="113"/>
      <c r="I31" s="129">
        <f t="shared" si="4"/>
        <v>54</v>
      </c>
      <c r="J31" s="156">
        <f t="shared" si="5"/>
        <v>18</v>
      </c>
      <c r="K31" s="215">
        <v>36</v>
      </c>
      <c r="L31" s="161">
        <v>36</v>
      </c>
      <c r="M31" s="151"/>
      <c r="N31" s="185"/>
      <c r="O31" s="203"/>
      <c r="P31" s="186"/>
      <c r="Q31" s="207"/>
      <c r="R31" s="208"/>
      <c r="S31" s="209"/>
      <c r="T31" s="188"/>
      <c r="U31" s="213">
        <v>36</v>
      </c>
      <c r="V31" s="189"/>
    </row>
    <row r="32" spans="1:22" ht="21.75" customHeight="1">
      <c r="A32" s="110" t="s">
        <v>164</v>
      </c>
      <c r="B32" s="111" t="s">
        <v>181</v>
      </c>
      <c r="C32" s="117"/>
      <c r="D32" s="117"/>
      <c r="E32" s="117"/>
      <c r="F32" s="117"/>
      <c r="G32" s="117"/>
      <c r="H32" s="113"/>
      <c r="I32" s="129">
        <f>J32+K32</f>
        <v>54</v>
      </c>
      <c r="J32" s="156">
        <f t="shared" si="5"/>
        <v>18</v>
      </c>
      <c r="K32" s="215">
        <v>36</v>
      </c>
      <c r="L32" s="197">
        <v>36</v>
      </c>
      <c r="M32" s="198"/>
      <c r="N32" s="185"/>
      <c r="O32" s="186">
        <v>36</v>
      </c>
      <c r="P32" s="187"/>
      <c r="Q32" s="207"/>
      <c r="R32" s="210"/>
      <c r="S32" s="211"/>
      <c r="T32" s="188"/>
      <c r="U32" s="189"/>
      <c r="V32" s="199"/>
    </row>
    <row r="33" spans="1:22" ht="19.5">
      <c r="A33" s="103" t="s">
        <v>33</v>
      </c>
      <c r="B33" s="132" t="s">
        <v>34</v>
      </c>
      <c r="C33" s="104" t="s">
        <v>80</v>
      </c>
      <c r="D33" s="104" t="s">
        <v>81</v>
      </c>
      <c r="E33" s="104" t="s">
        <v>82</v>
      </c>
      <c r="F33" s="104" t="s">
        <v>83</v>
      </c>
      <c r="G33" s="104" t="s">
        <v>84</v>
      </c>
      <c r="H33" s="105" t="s">
        <v>85</v>
      </c>
      <c r="I33" s="119">
        <f>I35+I40+I45</f>
        <v>2661</v>
      </c>
      <c r="J33" s="119">
        <f>J35+J40+J45</f>
        <v>387</v>
      </c>
      <c r="K33" s="216">
        <f>K35+K41+K45+K48+K49</f>
        <v>1870</v>
      </c>
      <c r="L33" s="162">
        <f aca="true" t="shared" si="6" ref="L33:V33">L35+L41+L45+L48+L49</f>
        <v>280</v>
      </c>
      <c r="M33" s="166">
        <f>M35+M41+M45+M48+M49</f>
        <v>1590</v>
      </c>
      <c r="N33" s="219">
        <f t="shared" si="6"/>
        <v>41</v>
      </c>
      <c r="O33" s="220">
        <f t="shared" si="6"/>
        <v>206</v>
      </c>
      <c r="P33" s="221">
        <f t="shared" si="6"/>
        <v>16</v>
      </c>
      <c r="Q33" s="245">
        <f t="shared" si="6"/>
        <v>0</v>
      </c>
      <c r="R33" s="246">
        <f t="shared" si="6"/>
        <v>293</v>
      </c>
      <c r="S33" s="247">
        <f>S35+S41+S45+S48+S49</f>
        <v>20</v>
      </c>
      <c r="T33" s="268">
        <f t="shared" si="6"/>
        <v>540</v>
      </c>
      <c r="U33" s="269">
        <f t="shared" si="6"/>
        <v>790</v>
      </c>
      <c r="V33" s="270">
        <f t="shared" si="6"/>
        <v>90</v>
      </c>
    </row>
    <row r="34" spans="1:22" ht="19.5">
      <c r="A34" s="103" t="s">
        <v>35</v>
      </c>
      <c r="B34" s="120" t="s">
        <v>36</v>
      </c>
      <c r="C34" s="118"/>
      <c r="D34" s="118"/>
      <c r="E34" s="118"/>
      <c r="F34" s="118"/>
      <c r="G34" s="118"/>
      <c r="H34" s="121"/>
      <c r="I34" s="122"/>
      <c r="J34" s="159"/>
      <c r="K34" s="217"/>
      <c r="L34" s="163"/>
      <c r="M34" s="152"/>
      <c r="N34" s="222"/>
      <c r="O34" s="223"/>
      <c r="P34" s="224"/>
      <c r="Q34" s="248"/>
      <c r="R34" s="249"/>
      <c r="S34" s="250"/>
      <c r="T34" s="271"/>
      <c r="U34" s="272"/>
      <c r="V34" s="273"/>
    </row>
    <row r="35" spans="1:22" ht="55.5" customHeight="1">
      <c r="A35" s="123" t="s">
        <v>37</v>
      </c>
      <c r="B35" s="124" t="s">
        <v>155</v>
      </c>
      <c r="C35" s="104" t="s">
        <v>80</v>
      </c>
      <c r="D35" s="104" t="s">
        <v>81</v>
      </c>
      <c r="E35" s="104" t="s">
        <v>82</v>
      </c>
      <c r="F35" s="104" t="s">
        <v>83</v>
      </c>
      <c r="G35" s="104" t="s">
        <v>84</v>
      </c>
      <c r="H35" s="105" t="s">
        <v>85</v>
      </c>
      <c r="I35" s="125">
        <f>SUM(I36:I40)</f>
        <v>381</v>
      </c>
      <c r="J35" s="175">
        <f>J36+J37+J38</f>
        <v>65</v>
      </c>
      <c r="K35" s="217">
        <f>K36+K37+K38+K39+K40</f>
        <v>302</v>
      </c>
      <c r="L35" s="164">
        <f aca="true" t="shared" si="7" ref="L35:V35">L36+L37+L38+L39+L40</f>
        <v>158</v>
      </c>
      <c r="M35" s="167">
        <f>M36+M37+M38+M39+M40</f>
        <v>144</v>
      </c>
      <c r="N35" s="225">
        <f t="shared" si="7"/>
        <v>41</v>
      </c>
      <c r="O35" s="226">
        <f>O36+O37+O38+O39+O40</f>
        <v>206</v>
      </c>
      <c r="P35" s="227">
        <f>P36+P37+P38+P39+P40</f>
        <v>16</v>
      </c>
      <c r="Q35" s="251">
        <f t="shared" si="7"/>
        <v>0</v>
      </c>
      <c r="R35" s="252">
        <f t="shared" si="7"/>
        <v>55</v>
      </c>
      <c r="S35" s="250">
        <f t="shared" si="7"/>
        <v>0</v>
      </c>
      <c r="T35" s="274">
        <f t="shared" si="7"/>
        <v>0</v>
      </c>
      <c r="U35" s="275">
        <f t="shared" si="7"/>
        <v>0</v>
      </c>
      <c r="V35" s="273">
        <f t="shared" si="7"/>
        <v>0</v>
      </c>
    </row>
    <row r="36" spans="1:22" ht="37.5" customHeight="1">
      <c r="A36" s="126" t="s">
        <v>38</v>
      </c>
      <c r="B36" s="107" t="s">
        <v>183</v>
      </c>
      <c r="C36" s="113" t="s">
        <v>107</v>
      </c>
      <c r="D36" s="347"/>
      <c r="E36" s="133"/>
      <c r="F36" s="113"/>
      <c r="G36" s="113"/>
      <c r="H36" s="127"/>
      <c r="I36" s="129">
        <f>K36+J36</f>
        <v>111</v>
      </c>
      <c r="J36" s="156">
        <f>K36/2</f>
        <v>37</v>
      </c>
      <c r="K36" s="218">
        <v>74</v>
      </c>
      <c r="L36" s="165">
        <v>74</v>
      </c>
      <c r="M36" s="148"/>
      <c r="N36" s="185">
        <v>41</v>
      </c>
      <c r="O36" s="203">
        <v>33</v>
      </c>
      <c r="P36" s="228"/>
      <c r="Q36" s="207"/>
      <c r="R36" s="208"/>
      <c r="S36" s="209"/>
      <c r="T36" s="276"/>
      <c r="U36" s="277"/>
      <c r="V36" s="273"/>
    </row>
    <row r="37" spans="1:22" ht="37.5" customHeight="1">
      <c r="A37" s="126" t="s">
        <v>52</v>
      </c>
      <c r="B37" s="107" t="s">
        <v>118</v>
      </c>
      <c r="C37" s="113" t="s">
        <v>106</v>
      </c>
      <c r="D37" s="347"/>
      <c r="E37" s="133"/>
      <c r="F37" s="113"/>
      <c r="G37" s="113"/>
      <c r="H37" s="127"/>
      <c r="I37" s="129">
        <f>K37+J37</f>
        <v>24</v>
      </c>
      <c r="J37" s="156">
        <f>K37/2</f>
        <v>8</v>
      </c>
      <c r="K37" s="218">
        <v>16</v>
      </c>
      <c r="L37" s="165">
        <v>16</v>
      </c>
      <c r="M37" s="148"/>
      <c r="N37" s="185"/>
      <c r="O37" s="203">
        <v>16</v>
      </c>
      <c r="P37" s="229"/>
      <c r="Q37" s="207"/>
      <c r="R37" s="208"/>
      <c r="S37" s="209"/>
      <c r="T37" s="276"/>
      <c r="U37" s="277"/>
      <c r="V37" s="273"/>
    </row>
    <row r="38" spans="1:22" ht="38.25" customHeight="1">
      <c r="A38" s="126" t="s">
        <v>156</v>
      </c>
      <c r="B38" s="107" t="s">
        <v>157</v>
      </c>
      <c r="C38" s="115"/>
      <c r="D38" s="115" t="s">
        <v>107</v>
      </c>
      <c r="E38" s="115"/>
      <c r="F38" s="115"/>
      <c r="G38" s="115"/>
      <c r="H38" s="128"/>
      <c r="I38" s="129">
        <f>K38+J38</f>
        <v>60</v>
      </c>
      <c r="J38" s="156">
        <f>K38/2</f>
        <v>20</v>
      </c>
      <c r="K38" s="218">
        <v>40</v>
      </c>
      <c r="L38" s="165">
        <v>40</v>
      </c>
      <c r="M38" s="148"/>
      <c r="N38" s="185"/>
      <c r="O38" s="203">
        <v>40</v>
      </c>
      <c r="P38" s="228"/>
      <c r="Q38" s="207"/>
      <c r="R38" s="208"/>
      <c r="S38" s="209"/>
      <c r="T38" s="276"/>
      <c r="U38" s="277"/>
      <c r="V38" s="273"/>
    </row>
    <row r="39" spans="1:22" ht="21.75" customHeight="1">
      <c r="A39" s="126" t="s">
        <v>158</v>
      </c>
      <c r="B39" s="107" t="s">
        <v>159</v>
      </c>
      <c r="C39" s="113"/>
      <c r="D39" s="113"/>
      <c r="E39" s="113"/>
      <c r="F39" s="113" t="s">
        <v>107</v>
      </c>
      <c r="G39" s="113"/>
      <c r="H39" s="128"/>
      <c r="I39" s="129">
        <f>K39+J39</f>
        <v>42</v>
      </c>
      <c r="J39" s="156">
        <f>K39/2</f>
        <v>14</v>
      </c>
      <c r="K39" s="218">
        <v>28</v>
      </c>
      <c r="L39" s="165">
        <v>28</v>
      </c>
      <c r="M39" s="148"/>
      <c r="N39" s="185"/>
      <c r="O39" s="203">
        <v>28</v>
      </c>
      <c r="P39" s="228">
        <v>16</v>
      </c>
      <c r="Q39" s="207"/>
      <c r="R39" s="208"/>
      <c r="S39" s="209"/>
      <c r="T39" s="276"/>
      <c r="U39" s="277"/>
      <c r="V39" s="273"/>
    </row>
    <row r="40" spans="1:22" ht="20.25">
      <c r="A40" s="106" t="s">
        <v>39</v>
      </c>
      <c r="B40" s="111" t="s">
        <v>40</v>
      </c>
      <c r="C40" s="113"/>
      <c r="D40" s="113"/>
      <c r="E40" s="113"/>
      <c r="F40" s="113"/>
      <c r="G40" s="113"/>
      <c r="H40" s="128"/>
      <c r="I40" s="129">
        <v>144</v>
      </c>
      <c r="J40" s="160"/>
      <c r="K40" s="218">
        <v>144</v>
      </c>
      <c r="L40" s="157"/>
      <c r="M40" s="148">
        <v>144</v>
      </c>
      <c r="N40" s="230"/>
      <c r="O40" s="203">
        <v>89</v>
      </c>
      <c r="P40" s="228"/>
      <c r="Q40" s="207"/>
      <c r="R40" s="208">
        <v>55</v>
      </c>
      <c r="S40" s="209"/>
      <c r="T40" s="276"/>
      <c r="U40" s="277"/>
      <c r="V40" s="273"/>
    </row>
    <row r="41" spans="1:22" ht="37.5" customHeight="1">
      <c r="A41" s="123" t="s">
        <v>41</v>
      </c>
      <c r="B41" s="124" t="s">
        <v>168</v>
      </c>
      <c r="C41" s="104" t="s">
        <v>80</v>
      </c>
      <c r="D41" s="104" t="s">
        <v>81</v>
      </c>
      <c r="E41" s="104" t="s">
        <v>82</v>
      </c>
      <c r="F41" s="104" t="s">
        <v>83</v>
      </c>
      <c r="G41" s="104" t="s">
        <v>84</v>
      </c>
      <c r="H41" s="105" t="s">
        <v>85</v>
      </c>
      <c r="I41" s="169">
        <f>SUM(I42:I44)</f>
        <v>687</v>
      </c>
      <c r="J41" s="168">
        <f>J42+J43+J44</f>
        <v>89</v>
      </c>
      <c r="K41" s="217">
        <f>K42+K43+K44</f>
        <v>238</v>
      </c>
      <c r="L41" s="164">
        <f aca="true" t="shared" si="8" ref="L41:V41">L42+L43+L44</f>
        <v>78</v>
      </c>
      <c r="M41" s="153">
        <f t="shared" si="8"/>
        <v>160</v>
      </c>
      <c r="N41" s="225">
        <f t="shared" si="8"/>
        <v>0</v>
      </c>
      <c r="O41" s="226">
        <f t="shared" si="8"/>
        <v>0</v>
      </c>
      <c r="P41" s="231">
        <f t="shared" si="8"/>
        <v>0</v>
      </c>
      <c r="Q41" s="251">
        <f t="shared" si="8"/>
        <v>0</v>
      </c>
      <c r="R41" s="252">
        <f t="shared" si="8"/>
        <v>238</v>
      </c>
      <c r="S41" s="253">
        <f t="shared" si="8"/>
        <v>20</v>
      </c>
      <c r="T41" s="274">
        <f t="shared" si="8"/>
        <v>0</v>
      </c>
      <c r="U41" s="275">
        <f t="shared" si="8"/>
        <v>0</v>
      </c>
      <c r="V41" s="273">
        <f t="shared" si="8"/>
        <v>0</v>
      </c>
    </row>
    <row r="42" spans="1:22" ht="54">
      <c r="A42" s="113" t="s">
        <v>42</v>
      </c>
      <c r="B42" s="130" t="s">
        <v>160</v>
      </c>
      <c r="C42" s="113"/>
      <c r="D42" s="113" t="s">
        <v>107</v>
      </c>
      <c r="E42" s="113"/>
      <c r="F42" s="113"/>
      <c r="G42" s="133"/>
      <c r="H42" s="128"/>
      <c r="I42" s="129">
        <f>K42+J42</f>
        <v>267</v>
      </c>
      <c r="J42" s="156">
        <f>K42/2</f>
        <v>89</v>
      </c>
      <c r="K42" s="218">
        <v>178</v>
      </c>
      <c r="L42" s="157">
        <v>78</v>
      </c>
      <c r="M42" s="148">
        <v>100</v>
      </c>
      <c r="N42" s="185"/>
      <c r="O42" s="203"/>
      <c r="P42" s="228"/>
      <c r="Q42" s="207"/>
      <c r="R42" s="208">
        <v>178</v>
      </c>
      <c r="S42" s="254">
        <v>20</v>
      </c>
      <c r="T42" s="276"/>
      <c r="U42" s="277"/>
      <c r="V42" s="273"/>
    </row>
    <row r="43" spans="1:22" ht="20.25">
      <c r="A43" s="106" t="s">
        <v>161</v>
      </c>
      <c r="B43" s="111" t="s">
        <v>40</v>
      </c>
      <c r="C43" s="113"/>
      <c r="D43" s="113"/>
      <c r="E43" s="113" t="s">
        <v>107</v>
      </c>
      <c r="F43" s="113"/>
      <c r="G43" s="133"/>
      <c r="H43" s="128"/>
      <c r="I43" s="129">
        <v>60</v>
      </c>
      <c r="J43" s="160"/>
      <c r="K43" s="218">
        <v>60</v>
      </c>
      <c r="L43" s="157"/>
      <c r="M43" s="148">
        <v>60</v>
      </c>
      <c r="N43" s="185"/>
      <c r="O43" s="203"/>
      <c r="P43" s="228"/>
      <c r="Q43" s="207"/>
      <c r="R43" s="208">
        <v>60</v>
      </c>
      <c r="S43" s="209"/>
      <c r="T43" s="276"/>
      <c r="U43" s="277"/>
      <c r="V43" s="273"/>
    </row>
    <row r="44" spans="1:22" ht="20.25">
      <c r="A44" s="106" t="s">
        <v>165</v>
      </c>
      <c r="B44" s="111" t="s">
        <v>55</v>
      </c>
      <c r="C44" s="113"/>
      <c r="D44" s="113"/>
      <c r="E44" s="113" t="s">
        <v>107</v>
      </c>
      <c r="F44" s="113"/>
      <c r="G44" s="133"/>
      <c r="H44" s="128"/>
      <c r="I44" s="129">
        <v>360</v>
      </c>
      <c r="J44" s="160"/>
      <c r="K44" s="218"/>
      <c r="L44" s="157"/>
      <c r="M44" s="148"/>
      <c r="N44" s="185"/>
      <c r="O44" s="203"/>
      <c r="P44" s="228"/>
      <c r="Q44" s="207"/>
      <c r="R44" s="208"/>
      <c r="S44" s="209"/>
      <c r="T44" s="276"/>
      <c r="U44" s="277"/>
      <c r="V44" s="273"/>
    </row>
    <row r="45" spans="1:22" ht="34.5">
      <c r="A45" s="123" t="s">
        <v>57</v>
      </c>
      <c r="B45" s="124" t="s">
        <v>162</v>
      </c>
      <c r="C45" s="104" t="s">
        <v>80</v>
      </c>
      <c r="D45" s="104" t="s">
        <v>81</v>
      </c>
      <c r="E45" s="104" t="s">
        <v>82</v>
      </c>
      <c r="F45" s="104" t="s">
        <v>83</v>
      </c>
      <c r="G45" s="104" t="s">
        <v>84</v>
      </c>
      <c r="H45" s="105" t="s">
        <v>85</v>
      </c>
      <c r="I45" s="169">
        <f>SUM(I35:I44)</f>
        <v>2136</v>
      </c>
      <c r="J45" s="169">
        <f>SUM(J35:J44)</f>
        <v>322</v>
      </c>
      <c r="K45" s="217">
        <f>K46+K47</f>
        <v>180</v>
      </c>
      <c r="L45" s="164">
        <f aca="true" t="shared" si="9" ref="L45:U45">L46+L47</f>
        <v>44</v>
      </c>
      <c r="M45" s="167">
        <f>M46+M47</f>
        <v>136</v>
      </c>
      <c r="N45" s="232">
        <f t="shared" si="9"/>
        <v>0</v>
      </c>
      <c r="O45" s="233">
        <f t="shared" si="9"/>
        <v>0</v>
      </c>
      <c r="P45" s="234">
        <f t="shared" si="9"/>
        <v>0</v>
      </c>
      <c r="Q45" s="255">
        <f t="shared" si="9"/>
        <v>0</v>
      </c>
      <c r="R45" s="256">
        <f t="shared" si="9"/>
        <v>0</v>
      </c>
      <c r="S45" s="209">
        <f t="shared" si="9"/>
        <v>0</v>
      </c>
      <c r="T45" s="278">
        <f t="shared" si="9"/>
        <v>180</v>
      </c>
      <c r="U45" s="279">
        <f t="shared" si="9"/>
        <v>0</v>
      </c>
      <c r="V45" s="280">
        <f>V46+V47</f>
        <v>90</v>
      </c>
    </row>
    <row r="46" spans="1:22" ht="63.75" customHeight="1">
      <c r="A46" s="113" t="s">
        <v>174</v>
      </c>
      <c r="B46" s="111" t="s">
        <v>171</v>
      </c>
      <c r="C46" s="113"/>
      <c r="D46" s="113"/>
      <c r="E46" s="133" t="s">
        <v>106</v>
      </c>
      <c r="F46" s="113"/>
      <c r="G46" s="113"/>
      <c r="H46" s="128"/>
      <c r="I46" s="129">
        <f>K46+J46</f>
        <v>135</v>
      </c>
      <c r="J46" s="156">
        <f>K46/2</f>
        <v>45</v>
      </c>
      <c r="K46" s="218">
        <v>90</v>
      </c>
      <c r="L46" s="157">
        <v>44</v>
      </c>
      <c r="M46" s="148">
        <v>46</v>
      </c>
      <c r="N46" s="185"/>
      <c r="O46" s="203"/>
      <c r="P46" s="228"/>
      <c r="Q46" s="207"/>
      <c r="R46" s="208"/>
      <c r="S46" s="209"/>
      <c r="T46" s="276">
        <v>90</v>
      </c>
      <c r="U46" s="277"/>
      <c r="V46" s="273">
        <v>90</v>
      </c>
    </row>
    <row r="47" spans="1:22" ht="20.25" customHeight="1">
      <c r="A47" s="172" t="s">
        <v>175</v>
      </c>
      <c r="B47" s="111" t="s">
        <v>40</v>
      </c>
      <c r="C47" s="115"/>
      <c r="D47" s="115"/>
      <c r="E47" s="115"/>
      <c r="F47" s="115"/>
      <c r="G47" s="115" t="s">
        <v>107</v>
      </c>
      <c r="H47" s="128"/>
      <c r="I47" s="129">
        <v>90</v>
      </c>
      <c r="J47" s="160"/>
      <c r="K47" s="218">
        <v>90</v>
      </c>
      <c r="L47" s="157"/>
      <c r="M47" s="148">
        <v>90</v>
      </c>
      <c r="N47" s="185"/>
      <c r="O47" s="203"/>
      <c r="P47" s="228"/>
      <c r="Q47" s="257"/>
      <c r="R47" s="208"/>
      <c r="S47" s="209"/>
      <c r="T47" s="276">
        <v>90</v>
      </c>
      <c r="U47" s="277"/>
      <c r="V47" s="273"/>
    </row>
    <row r="48" spans="1:22" ht="20.25" customHeight="1">
      <c r="A48" s="106" t="s">
        <v>185</v>
      </c>
      <c r="B48" s="111" t="s">
        <v>55</v>
      </c>
      <c r="C48" s="115"/>
      <c r="D48" s="115"/>
      <c r="E48" s="115"/>
      <c r="F48" s="115"/>
      <c r="G48" s="115"/>
      <c r="H48" s="128" t="s">
        <v>107</v>
      </c>
      <c r="I48" s="129">
        <v>750</v>
      </c>
      <c r="J48" s="160"/>
      <c r="K48" s="218">
        <v>1110</v>
      </c>
      <c r="L48" s="157"/>
      <c r="M48" s="148">
        <v>1110</v>
      </c>
      <c r="N48" s="185"/>
      <c r="O48" s="203"/>
      <c r="P48" s="228"/>
      <c r="Q48" s="257"/>
      <c r="R48" s="208"/>
      <c r="S48" s="209"/>
      <c r="T48" s="276">
        <v>360</v>
      </c>
      <c r="U48" s="277">
        <v>750</v>
      </c>
      <c r="V48" s="273"/>
    </row>
    <row r="49" spans="1:22" ht="25.5" customHeight="1">
      <c r="A49" s="131" t="s">
        <v>101</v>
      </c>
      <c r="B49" s="132" t="s">
        <v>23</v>
      </c>
      <c r="C49" s="118"/>
      <c r="D49" s="118"/>
      <c r="E49" s="118"/>
      <c r="F49" s="118"/>
      <c r="G49" s="118" t="s">
        <v>107</v>
      </c>
      <c r="H49" s="128"/>
      <c r="I49" s="129">
        <f>K49+J49</f>
        <v>80</v>
      </c>
      <c r="J49" s="160">
        <v>40</v>
      </c>
      <c r="K49" s="217">
        <v>40</v>
      </c>
      <c r="L49" s="157"/>
      <c r="M49" s="148">
        <v>40</v>
      </c>
      <c r="N49" s="185"/>
      <c r="O49" s="203"/>
      <c r="P49" s="228"/>
      <c r="Q49" s="207"/>
      <c r="R49" s="208"/>
      <c r="S49" s="209"/>
      <c r="T49" s="276"/>
      <c r="U49" s="277">
        <v>40</v>
      </c>
      <c r="V49" s="273"/>
    </row>
    <row r="50" spans="1:22" ht="12.75" customHeight="1">
      <c r="A50" s="305" t="s">
        <v>45</v>
      </c>
      <c r="B50" s="305"/>
      <c r="C50" s="305"/>
      <c r="D50" s="305"/>
      <c r="E50" s="305"/>
      <c r="F50" s="305"/>
      <c r="G50" s="305"/>
      <c r="H50" s="305"/>
      <c r="I50" s="354">
        <f>I10+I24+I33</f>
        <v>6297</v>
      </c>
      <c r="J50" s="341">
        <f>J10+J24+J33+J49</f>
        <v>1639</v>
      </c>
      <c r="K50" s="323">
        <f>K10+K24+K33</f>
        <v>4294</v>
      </c>
      <c r="L50" s="326">
        <f>L10+L24+L33</f>
        <v>514</v>
      </c>
      <c r="M50" s="351">
        <f>M10+M24+M33</f>
        <v>1610</v>
      </c>
      <c r="N50" s="352">
        <f>SUM(N10+N24+N35)</f>
        <v>612</v>
      </c>
      <c r="O50" s="348">
        <f>O10+O24+O33</f>
        <v>828</v>
      </c>
      <c r="P50" s="302">
        <f>SUM(P10+P24+P33)</f>
        <v>100</v>
      </c>
      <c r="Q50" s="340">
        <f>Q10+Q24+Q33</f>
        <v>612</v>
      </c>
      <c r="R50" s="296">
        <f>R10+R24+R33</f>
        <v>804</v>
      </c>
      <c r="S50" s="338">
        <f>S10+S24+S33</f>
        <v>100</v>
      </c>
      <c r="T50" s="301">
        <f>T10+T24+T33</f>
        <v>612</v>
      </c>
      <c r="U50" s="306">
        <f>U10+U24+U33</f>
        <v>790</v>
      </c>
      <c r="V50" s="363">
        <f>SUM(V33+V24+V10)</f>
        <v>100</v>
      </c>
    </row>
    <row r="51" spans="1:22" ht="12.75" customHeight="1" thickBot="1">
      <c r="A51" s="305"/>
      <c r="B51" s="305"/>
      <c r="C51" s="305"/>
      <c r="D51" s="305"/>
      <c r="E51" s="305"/>
      <c r="F51" s="305"/>
      <c r="G51" s="305"/>
      <c r="H51" s="305"/>
      <c r="I51" s="355"/>
      <c r="J51" s="342"/>
      <c r="K51" s="324"/>
      <c r="L51" s="327"/>
      <c r="M51" s="351"/>
      <c r="N51" s="353"/>
      <c r="O51" s="348"/>
      <c r="P51" s="303"/>
      <c r="Q51" s="340"/>
      <c r="R51" s="296"/>
      <c r="S51" s="339"/>
      <c r="T51" s="301"/>
      <c r="U51" s="306"/>
      <c r="V51" s="363"/>
    </row>
    <row r="52" spans="1:22" ht="15.75" customHeight="1">
      <c r="A52" s="329"/>
      <c r="B52" s="330"/>
      <c r="C52" s="330"/>
      <c r="D52" s="330"/>
      <c r="E52" s="330"/>
      <c r="F52" s="330"/>
      <c r="G52" s="330"/>
      <c r="H52" s="330"/>
      <c r="I52" s="330"/>
      <c r="J52" s="330"/>
      <c r="K52" s="331"/>
      <c r="L52" s="317"/>
      <c r="M52" s="318"/>
      <c r="N52" s="294" t="s">
        <v>6</v>
      </c>
      <c r="O52" s="295"/>
      <c r="P52" s="235"/>
      <c r="Q52" s="314" t="s">
        <v>7</v>
      </c>
      <c r="R52" s="315"/>
      <c r="S52" s="258"/>
      <c r="T52" s="298" t="s">
        <v>8</v>
      </c>
      <c r="U52" s="299"/>
      <c r="V52" s="281"/>
    </row>
    <row r="53" spans="1:22" ht="12.75" customHeight="1">
      <c r="A53" s="332"/>
      <c r="B53" s="333"/>
      <c r="C53" s="333"/>
      <c r="D53" s="333"/>
      <c r="E53" s="333"/>
      <c r="F53" s="333"/>
      <c r="G53" s="333"/>
      <c r="H53" s="333"/>
      <c r="I53" s="333"/>
      <c r="J53" s="333"/>
      <c r="K53" s="331"/>
      <c r="L53" s="317"/>
      <c r="M53" s="318"/>
      <c r="N53" s="236" t="s">
        <v>11</v>
      </c>
      <c r="O53" s="237" t="s">
        <v>13</v>
      </c>
      <c r="P53" s="238"/>
      <c r="Q53" s="259" t="s">
        <v>15</v>
      </c>
      <c r="R53" s="260" t="s">
        <v>16</v>
      </c>
      <c r="S53" s="261"/>
      <c r="T53" s="282" t="s">
        <v>17</v>
      </c>
      <c r="U53" s="283" t="s">
        <v>18</v>
      </c>
      <c r="V53" s="284"/>
    </row>
    <row r="54" spans="1:22" ht="13.5" customHeight="1">
      <c r="A54" s="332"/>
      <c r="B54" s="333"/>
      <c r="C54" s="333"/>
      <c r="D54" s="333"/>
      <c r="E54" s="333"/>
      <c r="F54" s="333"/>
      <c r="G54" s="333"/>
      <c r="H54" s="333"/>
      <c r="I54" s="333"/>
      <c r="J54" s="333"/>
      <c r="K54" s="331"/>
      <c r="L54" s="317"/>
      <c r="M54" s="318"/>
      <c r="N54" s="239" t="s">
        <v>135</v>
      </c>
      <c r="O54" s="240" t="s">
        <v>153</v>
      </c>
      <c r="P54" s="241"/>
      <c r="Q54" s="262" t="s">
        <v>135</v>
      </c>
      <c r="R54" s="263" t="s">
        <v>154</v>
      </c>
      <c r="S54" s="264"/>
      <c r="T54" s="285" t="s">
        <v>135</v>
      </c>
      <c r="U54" s="286" t="s">
        <v>136</v>
      </c>
      <c r="V54" s="284"/>
    </row>
    <row r="55" spans="1:22" ht="26.25" customHeight="1">
      <c r="A55" s="332"/>
      <c r="B55" s="333"/>
      <c r="C55" s="333"/>
      <c r="D55" s="333"/>
      <c r="E55" s="333"/>
      <c r="F55" s="333"/>
      <c r="G55" s="333"/>
      <c r="H55" s="333"/>
      <c r="I55" s="333"/>
      <c r="J55" s="333"/>
      <c r="K55" s="331"/>
      <c r="L55" s="307" t="s">
        <v>46</v>
      </c>
      <c r="M55" s="308"/>
      <c r="N55" s="242">
        <v>612</v>
      </c>
      <c r="O55" s="243">
        <f>O50-O56</f>
        <v>739</v>
      </c>
      <c r="P55" s="244"/>
      <c r="Q55" s="265">
        <f>Q50-Q56</f>
        <v>612</v>
      </c>
      <c r="R55" s="266">
        <f>R50-R56-R57</f>
        <v>744</v>
      </c>
      <c r="S55" s="250"/>
      <c r="T55" s="287">
        <f>T50-T56-T57</f>
        <v>522</v>
      </c>
      <c r="U55" s="288">
        <f>U50-U56-U57</f>
        <v>40</v>
      </c>
      <c r="V55" s="289"/>
    </row>
    <row r="56" spans="1:22" ht="12.75" customHeigh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1"/>
      <c r="L56" s="319" t="s">
        <v>47</v>
      </c>
      <c r="M56" s="320"/>
      <c r="N56" s="242">
        <f>N38+N42</f>
        <v>0</v>
      </c>
      <c r="O56" s="243">
        <f>O40</f>
        <v>89</v>
      </c>
      <c r="P56" s="244"/>
      <c r="Q56" s="265">
        <f>Q40</f>
        <v>0</v>
      </c>
      <c r="R56" s="266">
        <f>R43</f>
        <v>60</v>
      </c>
      <c r="S56" s="250"/>
      <c r="T56" s="290">
        <f>T47</f>
        <v>90</v>
      </c>
      <c r="U56" s="288">
        <f>U38+U42</f>
        <v>0</v>
      </c>
      <c r="V56" s="289"/>
    </row>
    <row r="57" spans="1:22" ht="27" customHeight="1">
      <c r="A57" s="334"/>
      <c r="B57" s="335"/>
      <c r="C57" s="335"/>
      <c r="D57" s="335"/>
      <c r="E57" s="335"/>
      <c r="F57" s="335"/>
      <c r="G57" s="335"/>
      <c r="H57" s="335"/>
      <c r="I57" s="335"/>
      <c r="J57" s="335"/>
      <c r="K57" s="336"/>
      <c r="L57" s="319" t="s">
        <v>48</v>
      </c>
      <c r="M57" s="320"/>
      <c r="N57" s="242"/>
      <c r="O57" s="243"/>
      <c r="P57" s="244"/>
      <c r="Q57" s="267"/>
      <c r="R57" s="266">
        <f>R44</f>
        <v>0</v>
      </c>
      <c r="S57" s="250"/>
      <c r="T57" s="290">
        <v>0</v>
      </c>
      <c r="U57" s="288">
        <f>U48</f>
        <v>750</v>
      </c>
      <c r="V57" s="289"/>
    </row>
    <row r="80" ht="22.5">
      <c r="G80" s="114">
        <v>54</v>
      </c>
    </row>
    <row r="81" ht="22.5">
      <c r="G81" s="114">
        <v>36</v>
      </c>
    </row>
    <row r="82" ht="22.5">
      <c r="G82" s="114">
        <v>54</v>
      </c>
    </row>
    <row r="83" ht="22.5">
      <c r="G83" s="114">
        <v>36</v>
      </c>
    </row>
    <row r="84" ht="22.5">
      <c r="G84" s="114">
        <v>36</v>
      </c>
    </row>
    <row r="85" ht="22.5">
      <c r="G85" s="114">
        <v>26</v>
      </c>
    </row>
    <row r="86" ht="12">
      <c r="G86">
        <f>SUM(G80:G85)</f>
        <v>242</v>
      </c>
    </row>
  </sheetData>
  <sheetProtection/>
  <mergeCells count="65">
    <mergeCell ref="V24:V25"/>
    <mergeCell ref="V50:V51"/>
    <mergeCell ref="I4:M4"/>
    <mergeCell ref="I5:I8"/>
    <mergeCell ref="J5:J8"/>
    <mergeCell ref="K5:M5"/>
    <mergeCell ref="N5:P5"/>
    <mergeCell ref="Q5:S5"/>
    <mergeCell ref="T5:V5"/>
    <mergeCell ref="T24:T25"/>
    <mergeCell ref="A4:A8"/>
    <mergeCell ref="B4:B8"/>
    <mergeCell ref="C4:H8"/>
    <mergeCell ref="A24:A25"/>
    <mergeCell ref="B24:B25"/>
    <mergeCell ref="C24:C25"/>
    <mergeCell ref="D24:D25"/>
    <mergeCell ref="C9:H9"/>
    <mergeCell ref="F24:F25"/>
    <mergeCell ref="G24:G25"/>
    <mergeCell ref="I24:I25"/>
    <mergeCell ref="E24:E25"/>
    <mergeCell ref="D36:D37"/>
    <mergeCell ref="O50:O51"/>
    <mergeCell ref="K24:K25"/>
    <mergeCell ref="N24:N25"/>
    <mergeCell ref="M50:M51"/>
    <mergeCell ref="N50:N51"/>
    <mergeCell ref="I50:I51"/>
    <mergeCell ref="S6:S8"/>
    <mergeCell ref="S50:S51"/>
    <mergeCell ref="Q50:Q51"/>
    <mergeCell ref="J50:J51"/>
    <mergeCell ref="R24:R25"/>
    <mergeCell ref="P24:P25"/>
    <mergeCell ref="J24:J25"/>
    <mergeCell ref="P6:P8"/>
    <mergeCell ref="L52:M54"/>
    <mergeCell ref="L57:M57"/>
    <mergeCell ref="L6:M7"/>
    <mergeCell ref="L56:M56"/>
    <mergeCell ref="K50:K51"/>
    <mergeCell ref="M24:M25"/>
    <mergeCell ref="L50:L51"/>
    <mergeCell ref="K6:K8"/>
    <mergeCell ref="A52:K57"/>
    <mergeCell ref="H24:H25"/>
    <mergeCell ref="A2:U2"/>
    <mergeCell ref="A50:H51"/>
    <mergeCell ref="U50:U51"/>
    <mergeCell ref="L55:M55"/>
    <mergeCell ref="N4:V4"/>
    <mergeCell ref="A3:V3"/>
    <mergeCell ref="S24:S25"/>
    <mergeCell ref="V6:V8"/>
    <mergeCell ref="Q52:R52"/>
    <mergeCell ref="L24:L25"/>
    <mergeCell ref="U24:U25"/>
    <mergeCell ref="N52:O52"/>
    <mergeCell ref="R50:R51"/>
    <mergeCell ref="O24:O25"/>
    <mergeCell ref="T52:U52"/>
    <mergeCell ref="Q24:Q25"/>
    <mergeCell ref="T50:T51"/>
    <mergeCell ref="P50:P51"/>
  </mergeCells>
  <hyperlinks>
    <hyperlink ref="C4" location="_ftn1" display="_ftn1"/>
    <hyperlink ref="N4" location="_ftn2" display="_ftn2"/>
  </hyperlinks>
  <printOptions/>
  <pageMargins left="0.07874015748031496" right="0.35433070866141736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90" zoomScaleNormal="90" zoomScalePageLayoutView="0" workbookViewId="0" topLeftCell="A88">
      <selection activeCell="A57" sqref="A57:Q92"/>
    </sheetView>
  </sheetViews>
  <sheetFormatPr defaultColWidth="9.140625" defaultRowHeight="12.75"/>
  <cols>
    <col min="1" max="1" width="10.421875" style="0" customWidth="1"/>
    <col min="6" max="6" width="13.140625" style="0" customWidth="1"/>
    <col min="7" max="8" width="9.140625" style="0" hidden="1" customWidth="1"/>
    <col min="9" max="10" width="5.421875" style="0" customWidth="1"/>
  </cols>
  <sheetData>
    <row r="1" spans="1:17" ht="24.75">
      <c r="A1" s="411" t="s">
        <v>89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7" ht="13.5" customHeight="1">
      <c r="A2" s="414" t="s">
        <v>0</v>
      </c>
      <c r="B2" s="394" t="s">
        <v>1</v>
      </c>
      <c r="C2" s="394"/>
      <c r="D2" s="394"/>
      <c r="E2" s="394"/>
      <c r="F2" s="394"/>
      <c r="G2" s="394"/>
      <c r="H2" s="394"/>
      <c r="I2" s="396" t="s">
        <v>2</v>
      </c>
      <c r="J2" s="396"/>
      <c r="K2" s="401" t="s">
        <v>3</v>
      </c>
      <c r="L2" s="401"/>
      <c r="M2" s="401"/>
      <c r="N2" s="401"/>
      <c r="O2" s="401"/>
      <c r="P2" s="401"/>
      <c r="Q2" s="401"/>
    </row>
    <row r="3" spans="1:17" ht="21.75" customHeight="1">
      <c r="A3" s="414"/>
      <c r="B3" s="394"/>
      <c r="C3" s="394"/>
      <c r="D3" s="394"/>
      <c r="E3" s="394"/>
      <c r="F3" s="394"/>
      <c r="G3" s="394"/>
      <c r="H3" s="394"/>
      <c r="I3" s="396"/>
      <c r="J3" s="396"/>
      <c r="K3" s="394" t="s">
        <v>4</v>
      </c>
      <c r="L3" s="394" t="s">
        <v>5</v>
      </c>
      <c r="M3" s="401" t="s">
        <v>126</v>
      </c>
      <c r="N3" s="401"/>
      <c r="O3" s="401"/>
      <c r="P3" s="10" t="s">
        <v>11</v>
      </c>
      <c r="Q3" s="10" t="s">
        <v>13</v>
      </c>
    </row>
    <row r="4" spans="1:17" ht="12">
      <c r="A4" s="414"/>
      <c r="B4" s="394"/>
      <c r="C4" s="394"/>
      <c r="D4" s="394"/>
      <c r="E4" s="394"/>
      <c r="F4" s="394"/>
      <c r="G4" s="394"/>
      <c r="H4" s="394"/>
      <c r="I4" s="396"/>
      <c r="J4" s="396"/>
      <c r="K4" s="394"/>
      <c r="L4" s="394"/>
      <c r="M4" s="413" t="s">
        <v>9</v>
      </c>
      <c r="N4" s="415" t="s">
        <v>102</v>
      </c>
      <c r="O4" s="416"/>
      <c r="P4" s="9">
        <v>17</v>
      </c>
      <c r="Q4" s="9">
        <v>22</v>
      </c>
    </row>
    <row r="5" spans="1:17" ht="34.5">
      <c r="A5" s="414"/>
      <c r="B5" s="394"/>
      <c r="C5" s="394"/>
      <c r="D5" s="394"/>
      <c r="E5" s="394"/>
      <c r="F5" s="394"/>
      <c r="G5" s="394"/>
      <c r="H5" s="394"/>
      <c r="I5" s="396"/>
      <c r="J5" s="396"/>
      <c r="K5" s="394"/>
      <c r="L5" s="394"/>
      <c r="M5" s="413"/>
      <c r="N5" s="9" t="s">
        <v>19</v>
      </c>
      <c r="O5" s="9" t="s">
        <v>20</v>
      </c>
      <c r="P5" s="9" t="s">
        <v>12</v>
      </c>
      <c r="Q5" s="9" t="s">
        <v>14</v>
      </c>
    </row>
    <row r="6" spans="1:17" ht="12.75">
      <c r="A6" s="24">
        <v>1</v>
      </c>
      <c r="B6" s="395">
        <v>2</v>
      </c>
      <c r="C6" s="395"/>
      <c r="D6" s="395"/>
      <c r="E6" s="395"/>
      <c r="F6" s="395"/>
      <c r="G6" s="395"/>
      <c r="H6" s="395"/>
      <c r="I6" s="397">
        <v>3</v>
      </c>
      <c r="J6" s="398"/>
      <c r="K6" s="24">
        <v>4</v>
      </c>
      <c r="L6" s="24">
        <v>5</v>
      </c>
      <c r="M6" s="24">
        <v>6</v>
      </c>
      <c r="N6" s="8"/>
      <c r="O6" s="8"/>
      <c r="P6" s="11">
        <v>9</v>
      </c>
      <c r="Q6" s="11">
        <v>10</v>
      </c>
    </row>
    <row r="7" spans="1:17" ht="12.75" customHeight="1">
      <c r="A7" s="399" t="s">
        <v>25</v>
      </c>
      <c r="B7" s="393" t="s">
        <v>26</v>
      </c>
      <c r="C7" s="393"/>
      <c r="D7" s="393"/>
      <c r="E7" s="393"/>
      <c r="F7" s="393"/>
      <c r="G7" s="393"/>
      <c r="H7" s="393"/>
      <c r="I7" s="399" t="s">
        <v>104</v>
      </c>
      <c r="J7" s="412" t="s">
        <v>105</v>
      </c>
      <c r="K7" s="315">
        <f aca="true" t="shared" si="0" ref="K7:Q7">K9+K10+K11+K12+K13+K14+K15+K17+K18</f>
        <v>435</v>
      </c>
      <c r="L7" s="315">
        <f t="shared" si="0"/>
        <v>145</v>
      </c>
      <c r="M7" s="315">
        <f>M9+M10+M11+M12+M13+M14+M15+M17+M18</f>
        <v>290</v>
      </c>
      <c r="N7" s="315">
        <f t="shared" si="0"/>
        <v>290</v>
      </c>
      <c r="O7" s="315">
        <f t="shared" si="0"/>
        <v>0</v>
      </c>
      <c r="P7" s="315">
        <f t="shared" si="0"/>
        <v>290</v>
      </c>
      <c r="Q7" s="315">
        <f t="shared" si="0"/>
        <v>0</v>
      </c>
    </row>
    <row r="8" spans="1:17" ht="12.75" customHeight="1">
      <c r="A8" s="400"/>
      <c r="B8" s="393"/>
      <c r="C8" s="393"/>
      <c r="D8" s="393"/>
      <c r="E8" s="393"/>
      <c r="F8" s="393"/>
      <c r="G8" s="393"/>
      <c r="H8" s="393"/>
      <c r="I8" s="400"/>
      <c r="J8" s="412"/>
      <c r="K8" s="315"/>
      <c r="L8" s="315"/>
      <c r="M8" s="315"/>
      <c r="N8" s="315"/>
      <c r="O8" s="315"/>
      <c r="P8" s="315"/>
      <c r="Q8" s="315"/>
    </row>
    <row r="9" spans="1:17" ht="20.25" customHeight="1">
      <c r="A9" s="5" t="s">
        <v>27</v>
      </c>
      <c r="B9" s="402" t="s">
        <v>60</v>
      </c>
      <c r="C9" s="403"/>
      <c r="D9" s="403"/>
      <c r="E9" s="403"/>
      <c r="F9" s="404"/>
      <c r="G9" s="14" t="s">
        <v>60</v>
      </c>
      <c r="H9" s="14" t="s">
        <v>60</v>
      </c>
      <c r="I9" s="4" t="s">
        <v>107</v>
      </c>
      <c r="J9" s="2"/>
      <c r="K9" s="4">
        <f>M9+L9</f>
        <v>48</v>
      </c>
      <c r="L9" s="4">
        <f>M9/2</f>
        <v>16</v>
      </c>
      <c r="M9" s="48">
        <v>32</v>
      </c>
      <c r="N9" s="36">
        <v>32</v>
      </c>
      <c r="O9" s="8"/>
      <c r="P9" s="55">
        <v>32</v>
      </c>
      <c r="Q9" s="56"/>
    </row>
    <row r="10" spans="1:17" ht="20.25" customHeight="1">
      <c r="A10" s="5" t="s">
        <v>29</v>
      </c>
      <c r="B10" s="405" t="s">
        <v>109</v>
      </c>
      <c r="C10" s="406"/>
      <c r="D10" s="406"/>
      <c r="E10" s="406"/>
      <c r="F10" s="407"/>
      <c r="G10" s="6" t="s">
        <v>109</v>
      </c>
      <c r="H10" s="6" t="s">
        <v>109</v>
      </c>
      <c r="I10" s="4" t="s">
        <v>107</v>
      </c>
      <c r="J10" s="2"/>
      <c r="K10" s="4">
        <f aca="true" t="shared" si="1" ref="K10:K15">M10+L10</f>
        <v>48</v>
      </c>
      <c r="L10" s="4">
        <f aca="true" t="shared" si="2" ref="L10:L15">M10/2</f>
        <v>16</v>
      </c>
      <c r="M10" s="48">
        <v>32</v>
      </c>
      <c r="N10" s="36">
        <v>32</v>
      </c>
      <c r="O10" s="8"/>
      <c r="P10" s="55">
        <v>32</v>
      </c>
      <c r="Q10" s="56"/>
    </row>
    <row r="11" spans="1:17" ht="20.25" customHeight="1">
      <c r="A11" s="5" t="s">
        <v>31</v>
      </c>
      <c r="B11" s="402" t="s">
        <v>28</v>
      </c>
      <c r="C11" s="403"/>
      <c r="D11" s="403"/>
      <c r="E11" s="403"/>
      <c r="F11" s="404"/>
      <c r="G11" s="14" t="s">
        <v>28</v>
      </c>
      <c r="H11" s="14" t="s">
        <v>28</v>
      </c>
      <c r="I11" s="4" t="s">
        <v>107</v>
      </c>
      <c r="J11" s="2"/>
      <c r="K11" s="4">
        <f t="shared" si="1"/>
        <v>48</v>
      </c>
      <c r="L11" s="4">
        <f t="shared" si="2"/>
        <v>16</v>
      </c>
      <c r="M11" s="48">
        <v>32</v>
      </c>
      <c r="N11" s="36">
        <v>32</v>
      </c>
      <c r="O11" s="8"/>
      <c r="P11" s="55">
        <v>32</v>
      </c>
      <c r="Q11" s="56"/>
    </row>
    <row r="12" spans="1:17" ht="20.25" customHeight="1">
      <c r="A12" s="5" t="s">
        <v>61</v>
      </c>
      <c r="B12" s="402" t="s">
        <v>30</v>
      </c>
      <c r="C12" s="403"/>
      <c r="D12" s="403"/>
      <c r="E12" s="403"/>
      <c r="F12" s="404"/>
      <c r="G12" s="14" t="s">
        <v>30</v>
      </c>
      <c r="H12" s="14" t="s">
        <v>30</v>
      </c>
      <c r="I12" s="3" t="s">
        <v>107</v>
      </c>
      <c r="J12" s="2"/>
      <c r="K12" s="4">
        <f t="shared" si="1"/>
        <v>48</v>
      </c>
      <c r="L12" s="4">
        <f t="shared" si="2"/>
        <v>16</v>
      </c>
      <c r="M12" s="48">
        <v>32</v>
      </c>
      <c r="N12" s="36">
        <v>32</v>
      </c>
      <c r="O12" s="8"/>
      <c r="P12" s="55">
        <v>32</v>
      </c>
      <c r="Q12" s="56"/>
    </row>
    <row r="13" spans="1:17" ht="20.25" customHeight="1">
      <c r="A13" s="5" t="s">
        <v>63</v>
      </c>
      <c r="B13" s="405" t="s">
        <v>62</v>
      </c>
      <c r="C13" s="406"/>
      <c r="D13" s="406"/>
      <c r="E13" s="406"/>
      <c r="F13" s="407"/>
      <c r="G13" s="6" t="s">
        <v>62</v>
      </c>
      <c r="H13" s="6" t="s">
        <v>62</v>
      </c>
      <c r="I13" s="3" t="s">
        <v>107</v>
      </c>
      <c r="J13" s="2"/>
      <c r="K13" s="4">
        <f t="shared" si="1"/>
        <v>48</v>
      </c>
      <c r="L13" s="4">
        <f t="shared" si="2"/>
        <v>16</v>
      </c>
      <c r="M13" s="48">
        <v>32</v>
      </c>
      <c r="N13" s="36">
        <v>32</v>
      </c>
      <c r="O13" s="8"/>
      <c r="P13" s="55">
        <v>32</v>
      </c>
      <c r="Q13" s="56"/>
    </row>
    <row r="14" spans="1:17" ht="20.25" customHeight="1">
      <c r="A14" s="5" t="s">
        <v>65</v>
      </c>
      <c r="B14" s="405" t="s">
        <v>64</v>
      </c>
      <c r="C14" s="406"/>
      <c r="D14" s="406"/>
      <c r="E14" s="406"/>
      <c r="F14" s="407"/>
      <c r="G14" s="6" t="s">
        <v>64</v>
      </c>
      <c r="H14" s="6" t="s">
        <v>64</v>
      </c>
      <c r="I14" s="3" t="s">
        <v>107</v>
      </c>
      <c r="J14" s="2"/>
      <c r="K14" s="4">
        <f t="shared" si="1"/>
        <v>48</v>
      </c>
      <c r="L14" s="4">
        <f t="shared" si="2"/>
        <v>16</v>
      </c>
      <c r="M14" s="48">
        <v>32</v>
      </c>
      <c r="N14" s="36">
        <v>32</v>
      </c>
      <c r="O14" s="8"/>
      <c r="P14" s="55">
        <v>32</v>
      </c>
      <c r="Q14" s="56"/>
    </row>
    <row r="15" spans="1:17" ht="20.25" customHeight="1">
      <c r="A15" s="5" t="s">
        <v>66</v>
      </c>
      <c r="B15" s="405" t="s">
        <v>32</v>
      </c>
      <c r="C15" s="406"/>
      <c r="D15" s="406"/>
      <c r="E15" s="406"/>
      <c r="F15" s="407"/>
      <c r="G15" s="6" t="s">
        <v>32</v>
      </c>
      <c r="H15" s="6" t="s">
        <v>32</v>
      </c>
      <c r="I15" s="3" t="s">
        <v>107</v>
      </c>
      <c r="J15" s="2"/>
      <c r="K15" s="4">
        <f t="shared" si="1"/>
        <v>39</v>
      </c>
      <c r="L15" s="4">
        <f t="shared" si="2"/>
        <v>13</v>
      </c>
      <c r="M15" s="48">
        <v>26</v>
      </c>
      <c r="N15" s="36">
        <v>26</v>
      </c>
      <c r="O15" s="8"/>
      <c r="P15" s="55">
        <v>26</v>
      </c>
      <c r="Q15" s="56"/>
    </row>
    <row r="16" spans="1:17" ht="18" customHeight="1">
      <c r="A16" s="5"/>
      <c r="B16" s="417" t="s">
        <v>86</v>
      </c>
      <c r="C16" s="418"/>
      <c r="D16" s="418"/>
      <c r="E16" s="418"/>
      <c r="F16" s="419"/>
      <c r="G16" s="40" t="s">
        <v>86</v>
      </c>
      <c r="H16" s="40" t="s">
        <v>86</v>
      </c>
      <c r="I16" s="3"/>
      <c r="J16" s="2"/>
      <c r="K16" s="4"/>
      <c r="L16" s="4"/>
      <c r="M16" s="48"/>
      <c r="N16" s="36"/>
      <c r="O16" s="8"/>
      <c r="P16" s="55"/>
      <c r="Q16" s="56"/>
    </row>
    <row r="17" spans="1:17" ht="20.25" customHeight="1">
      <c r="A17" s="5" t="s">
        <v>77</v>
      </c>
      <c r="B17" s="405" t="s">
        <v>24</v>
      </c>
      <c r="C17" s="409"/>
      <c r="D17" s="409"/>
      <c r="E17" s="409"/>
      <c r="F17" s="410"/>
      <c r="G17" s="40"/>
      <c r="H17" s="40"/>
      <c r="I17" s="3" t="s">
        <v>107</v>
      </c>
      <c r="J17" s="2"/>
      <c r="K17" s="4">
        <f>M17+L17</f>
        <v>54</v>
      </c>
      <c r="L17" s="4">
        <f>M17/2</f>
        <v>18</v>
      </c>
      <c r="M17" s="48">
        <v>36</v>
      </c>
      <c r="N17" s="36">
        <v>36</v>
      </c>
      <c r="O17" s="8"/>
      <c r="P17" s="55">
        <v>36</v>
      </c>
      <c r="Q17" s="56"/>
    </row>
    <row r="18" spans="1:19" ht="20.25" customHeight="1">
      <c r="A18" s="5" t="s">
        <v>78</v>
      </c>
      <c r="B18" s="405" t="s">
        <v>87</v>
      </c>
      <c r="C18" s="406"/>
      <c r="D18" s="406"/>
      <c r="E18" s="406"/>
      <c r="F18" s="407"/>
      <c r="G18" s="6" t="s">
        <v>87</v>
      </c>
      <c r="H18" s="6" t="s">
        <v>87</v>
      </c>
      <c r="I18" s="3" t="s">
        <v>106</v>
      </c>
      <c r="J18" s="2"/>
      <c r="K18" s="4">
        <f>M18+L18</f>
        <v>54</v>
      </c>
      <c r="L18" s="4">
        <f>M18/2</f>
        <v>18</v>
      </c>
      <c r="M18" s="48">
        <v>36</v>
      </c>
      <c r="N18" s="36">
        <v>36</v>
      </c>
      <c r="O18" s="8"/>
      <c r="P18" s="55">
        <v>36</v>
      </c>
      <c r="Q18" s="56"/>
      <c r="S18" s="39"/>
    </row>
    <row r="19" spans="1:19" ht="19.5">
      <c r="A19" s="19" t="s">
        <v>33</v>
      </c>
      <c r="B19" s="393" t="s">
        <v>34</v>
      </c>
      <c r="C19" s="393"/>
      <c r="D19" s="393"/>
      <c r="E19" s="393"/>
      <c r="F19" s="393"/>
      <c r="G19" s="393"/>
      <c r="H19" s="393"/>
      <c r="I19" s="19"/>
      <c r="J19" s="18"/>
      <c r="K19" s="25">
        <f aca="true" t="shared" si="3" ref="K19:Q19">K21+K26+K34+K41</f>
        <v>1209</v>
      </c>
      <c r="L19" s="25">
        <f t="shared" si="3"/>
        <v>127</v>
      </c>
      <c r="M19" s="25">
        <f>M21+M26+M34+M41</f>
        <v>1046</v>
      </c>
      <c r="N19" s="25">
        <f t="shared" si="3"/>
        <v>130</v>
      </c>
      <c r="O19" s="25">
        <f t="shared" si="3"/>
        <v>792</v>
      </c>
      <c r="P19" s="25">
        <f t="shared" si="3"/>
        <v>322</v>
      </c>
      <c r="Q19" s="25">
        <f t="shared" si="3"/>
        <v>724</v>
      </c>
      <c r="R19" s="62"/>
      <c r="S19" s="39"/>
    </row>
    <row r="20" spans="1:19" ht="20.25">
      <c r="A20" s="1" t="s">
        <v>35</v>
      </c>
      <c r="B20" s="423" t="s">
        <v>36</v>
      </c>
      <c r="C20" s="423"/>
      <c r="D20" s="423"/>
      <c r="E20" s="423"/>
      <c r="F20" s="423"/>
      <c r="G20" s="423"/>
      <c r="H20" s="423"/>
      <c r="I20" s="15"/>
      <c r="J20" s="17"/>
      <c r="K20" s="9"/>
      <c r="L20" s="9"/>
      <c r="M20" s="26"/>
      <c r="N20" s="8"/>
      <c r="O20" s="8"/>
      <c r="P20" s="8"/>
      <c r="Q20" s="8"/>
      <c r="R20" s="61"/>
      <c r="S20" s="39"/>
    </row>
    <row r="21" spans="1:19" ht="22.5" customHeight="1">
      <c r="A21" s="30" t="s">
        <v>37</v>
      </c>
      <c r="B21" s="383" t="s">
        <v>67</v>
      </c>
      <c r="C21" s="383"/>
      <c r="D21" s="383"/>
      <c r="E21" s="383"/>
      <c r="F21" s="383"/>
      <c r="G21" s="383"/>
      <c r="H21" s="383"/>
      <c r="I21" s="20"/>
      <c r="J21" s="73" t="s">
        <v>129</v>
      </c>
      <c r="K21" s="29">
        <f aca="true" t="shared" si="4" ref="K21:Q21">K22+K23+K24+K25</f>
        <v>222</v>
      </c>
      <c r="L21" s="29">
        <f t="shared" si="4"/>
        <v>20</v>
      </c>
      <c r="M21" s="29">
        <f t="shared" si="4"/>
        <v>202</v>
      </c>
      <c r="N21" s="29">
        <f t="shared" si="4"/>
        <v>40</v>
      </c>
      <c r="O21" s="29">
        <f t="shared" si="4"/>
        <v>162</v>
      </c>
      <c r="P21" s="29">
        <f t="shared" si="4"/>
        <v>78</v>
      </c>
      <c r="Q21" s="29">
        <f t="shared" si="4"/>
        <v>124</v>
      </c>
      <c r="R21" s="62"/>
      <c r="S21" s="39"/>
    </row>
    <row r="22" spans="1:19" ht="18" customHeight="1">
      <c r="A22" s="16" t="s">
        <v>38</v>
      </c>
      <c r="B22" s="384" t="s">
        <v>68</v>
      </c>
      <c r="C22" s="384"/>
      <c r="D22" s="384"/>
      <c r="E22" s="384"/>
      <c r="F22" s="384"/>
      <c r="G22" s="384"/>
      <c r="H22" s="384"/>
      <c r="I22" s="6"/>
      <c r="J22" s="17" t="s">
        <v>107</v>
      </c>
      <c r="K22" s="9">
        <f>M22+L22</f>
        <v>30</v>
      </c>
      <c r="L22" s="9">
        <f>M22/2</f>
        <v>10</v>
      </c>
      <c r="M22" s="49">
        <v>20</v>
      </c>
      <c r="N22" s="36">
        <v>20</v>
      </c>
      <c r="O22" s="8"/>
      <c r="P22" s="55">
        <v>20</v>
      </c>
      <c r="Q22" s="56"/>
      <c r="S22" s="39"/>
    </row>
    <row r="23" spans="1:19" ht="32.25" customHeight="1">
      <c r="A23" s="16" t="s">
        <v>52</v>
      </c>
      <c r="B23" s="420" t="s">
        <v>69</v>
      </c>
      <c r="C23" s="421"/>
      <c r="D23" s="421"/>
      <c r="E23" s="421"/>
      <c r="F23" s="422"/>
      <c r="G23" s="6"/>
      <c r="H23" s="6"/>
      <c r="I23" s="6"/>
      <c r="J23" s="17" t="s">
        <v>107</v>
      </c>
      <c r="K23" s="9">
        <f>M23+L23</f>
        <v>30</v>
      </c>
      <c r="L23" s="9">
        <f>M23/2</f>
        <v>10</v>
      </c>
      <c r="M23" s="49">
        <v>20</v>
      </c>
      <c r="N23" s="36">
        <v>20</v>
      </c>
      <c r="O23" s="8"/>
      <c r="P23" s="55">
        <v>16</v>
      </c>
      <c r="Q23" s="56">
        <v>4</v>
      </c>
      <c r="S23" s="39"/>
    </row>
    <row r="24" spans="1:19" ht="19.5" customHeight="1">
      <c r="A24" s="16" t="s">
        <v>39</v>
      </c>
      <c r="B24" s="382" t="s">
        <v>40</v>
      </c>
      <c r="C24" s="382"/>
      <c r="D24" s="382"/>
      <c r="E24" s="382"/>
      <c r="F24" s="382"/>
      <c r="G24" s="382"/>
      <c r="H24" s="382"/>
      <c r="I24" s="6"/>
      <c r="J24" s="4" t="s">
        <v>107</v>
      </c>
      <c r="K24" s="7">
        <v>42</v>
      </c>
      <c r="L24" s="7"/>
      <c r="M24" s="49">
        <v>42</v>
      </c>
      <c r="N24" s="8"/>
      <c r="O24" s="36">
        <v>42</v>
      </c>
      <c r="P24" s="55">
        <v>42</v>
      </c>
      <c r="Q24" s="55"/>
      <c r="S24" s="39"/>
    </row>
    <row r="25" spans="1:19" ht="19.5" customHeight="1">
      <c r="A25" s="5" t="s">
        <v>59</v>
      </c>
      <c r="B25" s="374" t="s">
        <v>79</v>
      </c>
      <c r="C25" s="374"/>
      <c r="D25" s="374"/>
      <c r="E25" s="374"/>
      <c r="F25" s="374"/>
      <c r="G25" s="374"/>
      <c r="H25" s="374"/>
      <c r="I25" s="6"/>
      <c r="J25" s="4" t="s">
        <v>107</v>
      </c>
      <c r="K25" s="7">
        <v>120</v>
      </c>
      <c r="L25" s="7"/>
      <c r="M25" s="49">
        <v>120</v>
      </c>
      <c r="N25" s="8"/>
      <c r="O25" s="36">
        <v>120</v>
      </c>
      <c r="P25" s="55"/>
      <c r="Q25" s="55">
        <v>120</v>
      </c>
      <c r="S25" s="39"/>
    </row>
    <row r="26" spans="1:19" ht="48.75" customHeight="1">
      <c r="A26" s="32" t="s">
        <v>41</v>
      </c>
      <c r="B26" s="408" t="s">
        <v>72</v>
      </c>
      <c r="C26" s="408"/>
      <c r="D26" s="408"/>
      <c r="E26" s="408"/>
      <c r="F26" s="408"/>
      <c r="G26" s="408"/>
      <c r="H26" s="408"/>
      <c r="I26" s="20"/>
      <c r="J26" s="21" t="s">
        <v>129</v>
      </c>
      <c r="K26" s="29">
        <f aca="true" t="shared" si="5" ref="K26:Q26">K27+K28+K29+K30+K31+K32+K33</f>
        <v>636</v>
      </c>
      <c r="L26" s="29">
        <f t="shared" si="5"/>
        <v>62</v>
      </c>
      <c r="M26" s="29">
        <f t="shared" si="5"/>
        <v>538</v>
      </c>
      <c r="N26" s="29">
        <f t="shared" si="5"/>
        <v>0</v>
      </c>
      <c r="O26" s="29">
        <f t="shared" si="5"/>
        <v>414</v>
      </c>
      <c r="P26" s="29">
        <f t="shared" si="5"/>
        <v>124</v>
      </c>
      <c r="Q26" s="29">
        <f t="shared" si="5"/>
        <v>414</v>
      </c>
      <c r="R26" s="62"/>
      <c r="S26" s="39"/>
    </row>
    <row r="27" spans="1:17" ht="30.75" customHeight="1">
      <c r="A27" s="16" t="s">
        <v>42</v>
      </c>
      <c r="B27" s="384" t="s">
        <v>73</v>
      </c>
      <c r="C27" s="384"/>
      <c r="D27" s="384"/>
      <c r="E27" s="384"/>
      <c r="F27" s="384"/>
      <c r="G27" s="384"/>
      <c r="H27" s="384"/>
      <c r="I27" s="390" t="s">
        <v>106</v>
      </c>
      <c r="J27" s="2"/>
      <c r="K27" s="7">
        <f>M27+L27</f>
        <v>66</v>
      </c>
      <c r="L27" s="7">
        <f>M27/2</f>
        <v>22</v>
      </c>
      <c r="M27" s="49">
        <v>44</v>
      </c>
      <c r="N27" s="36"/>
      <c r="O27" s="51"/>
      <c r="P27" s="55">
        <v>44</v>
      </c>
      <c r="Q27" s="55"/>
    </row>
    <row r="28" spans="1:17" ht="17.25" customHeight="1">
      <c r="A28" s="16" t="s">
        <v>88</v>
      </c>
      <c r="B28" s="387" t="s">
        <v>115</v>
      </c>
      <c r="C28" s="388"/>
      <c r="D28" s="388"/>
      <c r="E28" s="388"/>
      <c r="F28" s="389"/>
      <c r="G28" s="6"/>
      <c r="H28" s="6"/>
      <c r="I28" s="391"/>
      <c r="J28" s="2"/>
      <c r="K28" s="7">
        <f>M28+L28</f>
        <v>48</v>
      </c>
      <c r="L28" s="7">
        <f>M28/2</f>
        <v>16</v>
      </c>
      <c r="M28" s="49">
        <v>32</v>
      </c>
      <c r="N28" s="51"/>
      <c r="O28" s="51"/>
      <c r="P28" s="56">
        <v>32</v>
      </c>
      <c r="Q28" s="56"/>
    </row>
    <row r="29" spans="1:17" ht="30.75" customHeight="1">
      <c r="A29" s="16" t="s">
        <v>119</v>
      </c>
      <c r="B29" s="379" t="s">
        <v>116</v>
      </c>
      <c r="C29" s="380"/>
      <c r="D29" s="380"/>
      <c r="E29" s="380"/>
      <c r="F29" s="381"/>
      <c r="G29" s="6"/>
      <c r="H29" s="6"/>
      <c r="I29" s="391"/>
      <c r="J29" s="2"/>
      <c r="K29" s="7">
        <f>M29+L29</f>
        <v>27</v>
      </c>
      <c r="L29" s="7">
        <f>M29/2</f>
        <v>9</v>
      </c>
      <c r="M29" s="49">
        <v>18</v>
      </c>
      <c r="N29" s="51"/>
      <c r="O29" s="51"/>
      <c r="P29" s="56">
        <v>18</v>
      </c>
      <c r="Q29" s="56"/>
    </row>
    <row r="30" spans="1:17" ht="24.75" customHeight="1">
      <c r="A30" s="16" t="s">
        <v>120</v>
      </c>
      <c r="B30" s="379" t="s">
        <v>117</v>
      </c>
      <c r="C30" s="380"/>
      <c r="D30" s="380"/>
      <c r="E30" s="380"/>
      <c r="F30" s="381"/>
      <c r="G30" s="6"/>
      <c r="H30" s="6"/>
      <c r="I30" s="391"/>
      <c r="J30" s="2"/>
      <c r="K30" s="7">
        <f>M30+L30</f>
        <v>24</v>
      </c>
      <c r="L30" s="7">
        <f>M30/2</f>
        <v>8</v>
      </c>
      <c r="M30" s="49">
        <v>16</v>
      </c>
      <c r="N30" s="51"/>
      <c r="O30" s="51"/>
      <c r="P30" s="56">
        <v>16</v>
      </c>
      <c r="Q30" s="56"/>
    </row>
    <row r="31" spans="1:17" ht="15.75" customHeight="1">
      <c r="A31" s="16" t="s">
        <v>121</v>
      </c>
      <c r="B31" s="379" t="s">
        <v>118</v>
      </c>
      <c r="C31" s="380"/>
      <c r="D31" s="380"/>
      <c r="E31" s="380"/>
      <c r="F31" s="381"/>
      <c r="G31" s="6"/>
      <c r="H31" s="6"/>
      <c r="I31" s="392"/>
      <c r="J31" s="2"/>
      <c r="K31" s="7">
        <f>M31+L31</f>
        <v>21</v>
      </c>
      <c r="L31" s="7">
        <f>M31/2</f>
        <v>7</v>
      </c>
      <c r="M31" s="49">
        <v>14</v>
      </c>
      <c r="N31" s="51"/>
      <c r="O31" s="51"/>
      <c r="P31" s="56">
        <v>14</v>
      </c>
      <c r="Q31" s="56"/>
    </row>
    <row r="32" spans="1:17" ht="20.25" customHeight="1">
      <c r="A32" s="16" t="s">
        <v>43</v>
      </c>
      <c r="B32" s="382" t="s">
        <v>40</v>
      </c>
      <c r="C32" s="382"/>
      <c r="D32" s="382"/>
      <c r="E32" s="382"/>
      <c r="F32" s="382"/>
      <c r="G32" s="382"/>
      <c r="H32" s="382"/>
      <c r="I32" s="6"/>
      <c r="J32" s="4" t="s">
        <v>107</v>
      </c>
      <c r="K32" s="9">
        <v>102</v>
      </c>
      <c r="L32" s="9"/>
      <c r="M32" s="49">
        <v>102</v>
      </c>
      <c r="N32" s="51"/>
      <c r="O32" s="36">
        <v>102</v>
      </c>
      <c r="P32" s="56"/>
      <c r="Q32" s="55">
        <v>102</v>
      </c>
    </row>
    <row r="33" spans="1:19" ht="20.25" customHeight="1">
      <c r="A33" s="5" t="s">
        <v>58</v>
      </c>
      <c r="B33" s="374" t="s">
        <v>79</v>
      </c>
      <c r="C33" s="374"/>
      <c r="D33" s="374"/>
      <c r="E33" s="374"/>
      <c r="F33" s="374"/>
      <c r="G33" s="374"/>
      <c r="H33" s="374"/>
      <c r="I33" s="6"/>
      <c r="J33" s="4" t="s">
        <v>107</v>
      </c>
      <c r="K33" s="9">
        <v>348</v>
      </c>
      <c r="L33" s="9"/>
      <c r="M33" s="49">
        <v>312</v>
      </c>
      <c r="N33" s="51"/>
      <c r="O33" s="36">
        <v>312</v>
      </c>
      <c r="P33" s="56"/>
      <c r="Q33" s="55">
        <v>312</v>
      </c>
      <c r="S33" s="39"/>
    </row>
    <row r="34" spans="1:19" ht="39.75" customHeight="1">
      <c r="A34" s="31" t="s">
        <v>53</v>
      </c>
      <c r="B34" s="383" t="s">
        <v>70</v>
      </c>
      <c r="C34" s="383"/>
      <c r="D34" s="383"/>
      <c r="E34" s="383"/>
      <c r="F34" s="383"/>
      <c r="G34" s="383"/>
      <c r="H34" s="383"/>
      <c r="I34" s="20"/>
      <c r="J34" s="22" t="s">
        <v>129</v>
      </c>
      <c r="K34" s="29">
        <f aca="true" t="shared" si="6" ref="K34:Q34">K35+K36+K37+K38+K39+K40</f>
        <v>222</v>
      </c>
      <c r="L34" s="29">
        <f t="shared" si="6"/>
        <v>20</v>
      </c>
      <c r="M34" s="29">
        <f t="shared" si="6"/>
        <v>202</v>
      </c>
      <c r="N34" s="52">
        <f t="shared" si="6"/>
        <v>40</v>
      </c>
      <c r="O34" s="52">
        <f t="shared" si="6"/>
        <v>162</v>
      </c>
      <c r="P34" s="29">
        <f t="shared" si="6"/>
        <v>70</v>
      </c>
      <c r="Q34" s="29">
        <f t="shared" si="6"/>
        <v>132</v>
      </c>
      <c r="R34" s="62"/>
      <c r="S34" s="39"/>
    </row>
    <row r="35" spans="1:19" ht="33" customHeight="1">
      <c r="A35" s="13" t="s">
        <v>54</v>
      </c>
      <c r="B35" s="384" t="s">
        <v>71</v>
      </c>
      <c r="C35" s="384"/>
      <c r="D35" s="384"/>
      <c r="E35" s="384"/>
      <c r="F35" s="384"/>
      <c r="G35" s="384"/>
      <c r="H35" s="384"/>
      <c r="I35" s="376" t="s">
        <v>106</v>
      </c>
      <c r="J35" s="4"/>
      <c r="K35" s="9">
        <f>M35+L35</f>
        <v>15</v>
      </c>
      <c r="L35" s="9">
        <f>M35/2</f>
        <v>5</v>
      </c>
      <c r="M35" s="49">
        <v>10</v>
      </c>
      <c r="N35" s="36">
        <v>10</v>
      </c>
      <c r="O35" s="36"/>
      <c r="P35" s="55">
        <v>10</v>
      </c>
      <c r="Q35" s="56"/>
      <c r="S35" s="39"/>
    </row>
    <row r="36" spans="1:19" ht="16.5" customHeight="1">
      <c r="A36" s="13" t="s">
        <v>56</v>
      </c>
      <c r="B36" s="387" t="s">
        <v>110</v>
      </c>
      <c r="C36" s="388"/>
      <c r="D36" s="388"/>
      <c r="E36" s="388"/>
      <c r="F36" s="389"/>
      <c r="G36" s="34"/>
      <c r="H36" s="34"/>
      <c r="I36" s="377"/>
      <c r="J36" s="4"/>
      <c r="K36" s="9">
        <f>M36+L36</f>
        <v>15</v>
      </c>
      <c r="L36" s="9">
        <f>M36/2</f>
        <v>5</v>
      </c>
      <c r="M36" s="49">
        <v>10</v>
      </c>
      <c r="N36" s="36">
        <v>10</v>
      </c>
      <c r="O36" s="36"/>
      <c r="P36" s="55">
        <v>10</v>
      </c>
      <c r="Q36" s="56"/>
      <c r="S36" s="39"/>
    </row>
    <row r="37" spans="1:19" ht="18.75" customHeight="1">
      <c r="A37" s="13" t="s">
        <v>113</v>
      </c>
      <c r="B37" s="387" t="s">
        <v>111</v>
      </c>
      <c r="C37" s="388"/>
      <c r="D37" s="388"/>
      <c r="E37" s="388"/>
      <c r="F37" s="389"/>
      <c r="G37" s="34"/>
      <c r="H37" s="34"/>
      <c r="I37" s="377"/>
      <c r="J37" s="4"/>
      <c r="K37" s="9">
        <f>M37+L37</f>
        <v>15</v>
      </c>
      <c r="L37" s="9">
        <f>M37/2</f>
        <v>5</v>
      </c>
      <c r="M37" s="49">
        <v>10</v>
      </c>
      <c r="N37" s="36">
        <v>10</v>
      </c>
      <c r="O37" s="36"/>
      <c r="P37" s="55">
        <v>10</v>
      </c>
      <c r="Q37" s="56"/>
      <c r="S37" s="39"/>
    </row>
    <row r="38" spans="1:19" ht="32.25" customHeight="1">
      <c r="A38" s="13" t="s">
        <v>114</v>
      </c>
      <c r="B38" s="379" t="s">
        <v>112</v>
      </c>
      <c r="C38" s="380"/>
      <c r="D38" s="380"/>
      <c r="E38" s="380"/>
      <c r="F38" s="381"/>
      <c r="G38" s="34"/>
      <c r="H38" s="34"/>
      <c r="I38" s="378"/>
      <c r="J38" s="4"/>
      <c r="K38" s="9">
        <f>M38+L38</f>
        <v>15</v>
      </c>
      <c r="L38" s="9">
        <f>M38/2</f>
        <v>5</v>
      </c>
      <c r="M38" s="49">
        <v>10</v>
      </c>
      <c r="N38" s="36">
        <v>10</v>
      </c>
      <c r="O38" s="36"/>
      <c r="P38" s="55">
        <v>10</v>
      </c>
      <c r="Q38" s="56"/>
      <c r="S38" s="39"/>
    </row>
    <row r="39" spans="1:19" ht="20.25" customHeight="1">
      <c r="A39" s="16" t="s">
        <v>39</v>
      </c>
      <c r="B39" s="382" t="s">
        <v>40</v>
      </c>
      <c r="C39" s="382"/>
      <c r="D39" s="382"/>
      <c r="E39" s="382"/>
      <c r="F39" s="382"/>
      <c r="G39" s="382"/>
      <c r="H39" s="382"/>
      <c r="I39" s="6" t="s">
        <v>107</v>
      </c>
      <c r="J39" s="4"/>
      <c r="K39" s="9">
        <v>30</v>
      </c>
      <c r="L39" s="9"/>
      <c r="M39" s="49">
        <v>30</v>
      </c>
      <c r="N39" s="36"/>
      <c r="O39" s="36">
        <v>30</v>
      </c>
      <c r="P39" s="55">
        <v>30</v>
      </c>
      <c r="Q39" s="56"/>
      <c r="S39" s="39"/>
    </row>
    <row r="40" spans="1:19" ht="20.25" customHeight="1">
      <c r="A40" s="5" t="s">
        <v>58</v>
      </c>
      <c r="B40" s="374" t="s">
        <v>79</v>
      </c>
      <c r="C40" s="374"/>
      <c r="D40" s="374"/>
      <c r="E40" s="374"/>
      <c r="F40" s="374"/>
      <c r="G40" s="374"/>
      <c r="H40" s="374"/>
      <c r="I40" s="6"/>
      <c r="J40" s="4" t="s">
        <v>107</v>
      </c>
      <c r="K40" s="9">
        <v>132</v>
      </c>
      <c r="L40" s="9"/>
      <c r="M40" s="49">
        <v>132</v>
      </c>
      <c r="N40" s="36"/>
      <c r="O40" s="36">
        <v>132</v>
      </c>
      <c r="P40" s="56"/>
      <c r="Q40" s="55">
        <v>132</v>
      </c>
      <c r="S40" s="39"/>
    </row>
    <row r="41" spans="1:19" ht="19.5">
      <c r="A41" s="31" t="s">
        <v>57</v>
      </c>
      <c r="B41" s="383" t="s">
        <v>74</v>
      </c>
      <c r="C41" s="383"/>
      <c r="D41" s="383"/>
      <c r="E41" s="383"/>
      <c r="F41" s="383"/>
      <c r="G41" s="383"/>
      <c r="H41" s="383"/>
      <c r="I41" s="20"/>
      <c r="J41" s="22" t="s">
        <v>129</v>
      </c>
      <c r="K41" s="29">
        <f aca="true" t="shared" si="7" ref="K41:Q41">K42+K43+K44</f>
        <v>129</v>
      </c>
      <c r="L41" s="29">
        <f t="shared" si="7"/>
        <v>25</v>
      </c>
      <c r="M41" s="29">
        <f t="shared" si="7"/>
        <v>104</v>
      </c>
      <c r="N41" s="52">
        <f t="shared" si="7"/>
        <v>50</v>
      </c>
      <c r="O41" s="52">
        <f t="shared" si="7"/>
        <v>54</v>
      </c>
      <c r="P41" s="29">
        <f t="shared" si="7"/>
        <v>50</v>
      </c>
      <c r="Q41" s="29">
        <f t="shared" si="7"/>
        <v>54</v>
      </c>
      <c r="R41" s="62"/>
      <c r="S41" s="39"/>
    </row>
    <row r="42" spans="1:19" ht="20.25">
      <c r="A42" s="13" t="s">
        <v>75</v>
      </c>
      <c r="B42" s="384" t="s">
        <v>76</v>
      </c>
      <c r="C42" s="384"/>
      <c r="D42" s="384"/>
      <c r="E42" s="384"/>
      <c r="F42" s="384"/>
      <c r="G42" s="384"/>
      <c r="H42" s="384"/>
      <c r="I42" s="6" t="s">
        <v>107</v>
      </c>
      <c r="J42" s="4"/>
      <c r="K42" s="9">
        <f>M42+L42</f>
        <v>75</v>
      </c>
      <c r="L42" s="9">
        <f>M42/2</f>
        <v>25</v>
      </c>
      <c r="M42" s="49">
        <v>50</v>
      </c>
      <c r="N42" s="36">
        <v>50</v>
      </c>
      <c r="O42" s="36"/>
      <c r="P42" s="8">
        <v>50</v>
      </c>
      <c r="Q42" s="36"/>
      <c r="S42" s="39"/>
    </row>
    <row r="43" spans="1:19" ht="5.25" customHeight="1">
      <c r="A43" s="16"/>
      <c r="B43" s="382"/>
      <c r="C43" s="382"/>
      <c r="D43" s="382"/>
      <c r="E43" s="382"/>
      <c r="F43" s="382"/>
      <c r="G43" s="382"/>
      <c r="H43" s="382"/>
      <c r="I43" s="6"/>
      <c r="J43" s="4"/>
      <c r="K43" s="9"/>
      <c r="L43" s="9"/>
      <c r="M43" s="49"/>
      <c r="N43" s="36"/>
      <c r="O43" s="36"/>
      <c r="P43" s="8"/>
      <c r="Q43" s="8"/>
      <c r="S43" s="39"/>
    </row>
    <row r="44" spans="1:19" ht="18.75" customHeight="1">
      <c r="A44" s="5" t="s">
        <v>123</v>
      </c>
      <c r="B44" s="374" t="s">
        <v>79</v>
      </c>
      <c r="C44" s="374"/>
      <c r="D44" s="374"/>
      <c r="E44" s="374"/>
      <c r="F44" s="374"/>
      <c r="G44" s="374"/>
      <c r="H44" s="374"/>
      <c r="I44" s="12"/>
      <c r="J44" s="4" t="s">
        <v>107</v>
      </c>
      <c r="K44" s="9">
        <v>54</v>
      </c>
      <c r="L44" s="9"/>
      <c r="M44" s="49">
        <v>54</v>
      </c>
      <c r="N44" s="36"/>
      <c r="O44" s="36">
        <v>54</v>
      </c>
      <c r="P44" s="8"/>
      <c r="Q44" s="36">
        <v>54</v>
      </c>
      <c r="S44" s="39"/>
    </row>
    <row r="45" spans="1:19" ht="18.75" customHeight="1">
      <c r="A45" s="41" t="s">
        <v>122</v>
      </c>
      <c r="B45" s="385" t="s">
        <v>23</v>
      </c>
      <c r="C45" s="385"/>
      <c r="D45" s="385"/>
      <c r="E45" s="385"/>
      <c r="F45" s="385"/>
      <c r="G45" s="385"/>
      <c r="H45" s="385"/>
      <c r="I45" s="47"/>
      <c r="J45" s="33"/>
      <c r="K45" s="43">
        <f>M45+L45</f>
        <v>48</v>
      </c>
      <c r="L45" s="43">
        <f>M45/2</f>
        <v>16</v>
      </c>
      <c r="M45" s="25">
        <v>32</v>
      </c>
      <c r="N45" s="53"/>
      <c r="O45" s="35">
        <v>32</v>
      </c>
      <c r="P45" s="28"/>
      <c r="Q45" s="28">
        <v>32</v>
      </c>
      <c r="S45" s="39"/>
    </row>
    <row r="46" spans="1:19" ht="19.5">
      <c r="A46" s="375" t="s">
        <v>45</v>
      </c>
      <c r="B46" s="375"/>
      <c r="C46" s="375"/>
      <c r="D46" s="375"/>
      <c r="E46" s="375"/>
      <c r="F46" s="375"/>
      <c r="G46" s="375"/>
      <c r="H46" s="375"/>
      <c r="I46" s="27"/>
      <c r="J46" s="11"/>
      <c r="K46" s="50">
        <f aca="true" t="shared" si="8" ref="K46:Q46">K7+K19+K45</f>
        <v>1692</v>
      </c>
      <c r="L46" s="50">
        <f t="shared" si="8"/>
        <v>288</v>
      </c>
      <c r="M46" s="48">
        <f>M7+M19+M45</f>
        <v>1368</v>
      </c>
      <c r="N46" s="54">
        <f t="shared" si="8"/>
        <v>420</v>
      </c>
      <c r="O46" s="54">
        <f t="shared" si="8"/>
        <v>824</v>
      </c>
      <c r="P46" s="48">
        <f t="shared" si="8"/>
        <v>612</v>
      </c>
      <c r="Q46" s="48">
        <f t="shared" si="8"/>
        <v>756</v>
      </c>
      <c r="R46" s="62"/>
      <c r="S46" s="39"/>
    </row>
    <row r="47" spans="1:19" ht="41.25" customHeight="1">
      <c r="A47" s="425" t="s">
        <v>103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7"/>
      <c r="M47" s="435" t="s">
        <v>45</v>
      </c>
      <c r="N47" s="8"/>
      <c r="O47" s="8"/>
      <c r="P47" s="8"/>
      <c r="Q47" s="60" t="s">
        <v>133</v>
      </c>
      <c r="S47" s="39"/>
    </row>
    <row r="48" spans="1:17" ht="12.75" customHeight="1">
      <c r="A48" s="428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30"/>
      <c r="M48" s="436"/>
      <c r="N48" s="434" t="s">
        <v>46</v>
      </c>
      <c r="O48" s="434"/>
      <c r="P48" s="11"/>
      <c r="Q48" s="8"/>
    </row>
    <row r="49" spans="1:17" ht="12.75">
      <c r="A49" s="428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30"/>
      <c r="M49" s="436"/>
      <c r="N49" s="386" t="s">
        <v>47</v>
      </c>
      <c r="O49" s="386"/>
      <c r="P49" s="11"/>
      <c r="Q49" s="8"/>
    </row>
    <row r="50" spans="1:17" ht="12.75" customHeight="1">
      <c r="A50" s="428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30"/>
      <c r="M50" s="436"/>
      <c r="N50" s="386" t="s">
        <v>48</v>
      </c>
      <c r="O50" s="386"/>
      <c r="P50" s="11"/>
      <c r="Q50" s="8"/>
    </row>
    <row r="51" spans="1:17" ht="12.75" customHeight="1">
      <c r="A51" s="428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30"/>
      <c r="M51" s="436"/>
      <c r="N51" s="434" t="s">
        <v>49</v>
      </c>
      <c r="O51" s="434"/>
      <c r="P51" s="3"/>
      <c r="Q51" s="8"/>
    </row>
    <row r="52" spans="1:17" ht="15">
      <c r="A52" s="428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30"/>
      <c r="M52" s="436"/>
      <c r="N52" s="434" t="s">
        <v>50</v>
      </c>
      <c r="O52" s="434"/>
      <c r="P52" s="3"/>
      <c r="Q52" s="8"/>
    </row>
    <row r="53" spans="1:17" ht="15">
      <c r="A53" s="431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3"/>
      <c r="M53" s="437"/>
      <c r="N53" s="434" t="s">
        <v>51</v>
      </c>
      <c r="O53" s="434"/>
      <c r="P53" s="3"/>
      <c r="Q53" s="8"/>
    </row>
    <row r="57" spans="1:17" ht="37.5" customHeight="1">
      <c r="A57" s="424" t="s">
        <v>132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</row>
    <row r="58" spans="1:17" ht="14.25" thickBot="1">
      <c r="A58" s="414" t="s">
        <v>0</v>
      </c>
      <c r="B58" s="394" t="s">
        <v>1</v>
      </c>
      <c r="C58" s="394"/>
      <c r="D58" s="394"/>
      <c r="E58" s="394"/>
      <c r="F58" s="394"/>
      <c r="G58" s="394"/>
      <c r="H58" s="394"/>
      <c r="I58" s="439" t="s">
        <v>124</v>
      </c>
      <c r="J58" s="396"/>
      <c r="K58" s="401" t="s">
        <v>3</v>
      </c>
      <c r="L58" s="401"/>
      <c r="M58" s="401"/>
      <c r="N58" s="401"/>
      <c r="O58" s="401"/>
      <c r="P58" s="440"/>
      <c r="Q58" s="440"/>
    </row>
    <row r="59" spans="1:17" ht="12">
      <c r="A59" s="414"/>
      <c r="B59" s="394"/>
      <c r="C59" s="394"/>
      <c r="D59" s="394"/>
      <c r="E59" s="394"/>
      <c r="F59" s="394"/>
      <c r="G59" s="394"/>
      <c r="H59" s="394"/>
      <c r="I59" s="396"/>
      <c r="J59" s="396"/>
      <c r="K59" s="413" t="s">
        <v>4</v>
      </c>
      <c r="L59" s="441" t="s">
        <v>5</v>
      </c>
      <c r="M59" s="442" t="s">
        <v>126</v>
      </c>
      <c r="N59" s="442"/>
      <c r="O59" s="443"/>
      <c r="P59" s="90" t="s">
        <v>11</v>
      </c>
      <c r="Q59" s="91" t="s">
        <v>13</v>
      </c>
    </row>
    <row r="60" spans="1:17" ht="12">
      <c r="A60" s="414"/>
      <c r="B60" s="394"/>
      <c r="C60" s="394"/>
      <c r="D60" s="394"/>
      <c r="E60" s="394"/>
      <c r="F60" s="394"/>
      <c r="G60" s="394"/>
      <c r="H60" s="394"/>
      <c r="I60" s="396"/>
      <c r="J60" s="396"/>
      <c r="K60" s="413"/>
      <c r="L60" s="441"/>
      <c r="M60" s="413" t="s">
        <v>9</v>
      </c>
      <c r="N60" s="444" t="s">
        <v>102</v>
      </c>
      <c r="O60" s="445"/>
      <c r="P60" s="65">
        <v>17</v>
      </c>
      <c r="Q60" s="66">
        <v>22</v>
      </c>
    </row>
    <row r="61" spans="1:17" ht="31.5">
      <c r="A61" s="414"/>
      <c r="B61" s="394"/>
      <c r="C61" s="394"/>
      <c r="D61" s="394"/>
      <c r="E61" s="394"/>
      <c r="F61" s="394"/>
      <c r="G61" s="394"/>
      <c r="H61" s="394"/>
      <c r="I61" s="396"/>
      <c r="J61" s="396"/>
      <c r="K61" s="413"/>
      <c r="L61" s="441"/>
      <c r="M61" s="413"/>
      <c r="N61" s="76" t="s">
        <v>19</v>
      </c>
      <c r="O61" s="87" t="s">
        <v>127</v>
      </c>
      <c r="P61" s="65" t="s">
        <v>12</v>
      </c>
      <c r="Q61" s="66" t="s">
        <v>14</v>
      </c>
    </row>
    <row r="62" spans="1:17" ht="13.5" thickBot="1">
      <c r="A62" s="24">
        <v>1</v>
      </c>
      <c r="B62" s="395">
        <v>2</v>
      </c>
      <c r="C62" s="395"/>
      <c r="D62" s="395"/>
      <c r="E62" s="395"/>
      <c r="F62" s="395"/>
      <c r="G62" s="395"/>
      <c r="H62" s="395"/>
      <c r="I62" s="397">
        <v>3</v>
      </c>
      <c r="J62" s="398"/>
      <c r="K62" s="24">
        <v>4</v>
      </c>
      <c r="L62" s="24">
        <v>5</v>
      </c>
      <c r="M62" s="82">
        <v>6</v>
      </c>
      <c r="N62" s="8"/>
      <c r="O62" s="88"/>
      <c r="P62" s="67">
        <v>9</v>
      </c>
      <c r="Q62" s="68">
        <v>10</v>
      </c>
    </row>
    <row r="63" spans="1:17" ht="12">
      <c r="A63" s="399" t="s">
        <v>25</v>
      </c>
      <c r="B63" s="393" t="s">
        <v>26</v>
      </c>
      <c r="C63" s="393"/>
      <c r="D63" s="393"/>
      <c r="E63" s="393"/>
      <c r="F63" s="393"/>
      <c r="G63" s="393"/>
      <c r="H63" s="393"/>
      <c r="I63" s="399" t="s">
        <v>104</v>
      </c>
      <c r="J63" s="412" t="s">
        <v>105</v>
      </c>
      <c r="K63" s="295">
        <f>K65+K66+K67+K68+K69+K70</f>
        <v>288</v>
      </c>
      <c r="L63" s="453">
        <f>L65+L66+L67+L68+L69+L70</f>
        <v>96</v>
      </c>
      <c r="M63" s="454">
        <f>M65+M66+M67+M68+M69+M70+M71</f>
        <v>228</v>
      </c>
      <c r="N63" s="438">
        <f>N65+N66+N67+N68+N69+N70+N71</f>
        <v>228</v>
      </c>
      <c r="O63" s="456">
        <f>O65+O66+O67+O68+O69+O70+O71</f>
        <v>0</v>
      </c>
      <c r="P63" s="314">
        <f>P65+P66+P67+P68+P69+P70+P71</f>
        <v>228</v>
      </c>
      <c r="Q63" s="449">
        <f>Q65+Q66+Q67+Q68+Q69+Q70+Q71</f>
        <v>0</v>
      </c>
    </row>
    <row r="64" spans="1:17" ht="12">
      <c r="A64" s="400"/>
      <c r="B64" s="393"/>
      <c r="C64" s="393"/>
      <c r="D64" s="393"/>
      <c r="E64" s="393"/>
      <c r="F64" s="393"/>
      <c r="G64" s="393"/>
      <c r="H64" s="393"/>
      <c r="I64" s="400"/>
      <c r="J64" s="412"/>
      <c r="K64" s="295"/>
      <c r="L64" s="453"/>
      <c r="M64" s="455"/>
      <c r="N64" s="438"/>
      <c r="O64" s="456"/>
      <c r="P64" s="314"/>
      <c r="Q64" s="449"/>
    </row>
    <row r="65" spans="1:17" ht="20.25" customHeight="1">
      <c r="A65" s="5" t="s">
        <v>27</v>
      </c>
      <c r="B65" s="450" t="s">
        <v>91</v>
      </c>
      <c r="C65" s="451"/>
      <c r="D65" s="451"/>
      <c r="E65" s="451"/>
      <c r="F65" s="451"/>
      <c r="G65" s="451"/>
      <c r="H65" s="452"/>
      <c r="I65" s="4" t="s">
        <v>107</v>
      </c>
      <c r="J65" s="8"/>
      <c r="K65" s="4">
        <f>M65/2+M65</f>
        <v>48</v>
      </c>
      <c r="L65" s="59">
        <f>M65/2</f>
        <v>16</v>
      </c>
      <c r="M65" s="71">
        <v>32</v>
      </c>
      <c r="N65" s="72">
        <v>32</v>
      </c>
      <c r="O65" s="88"/>
      <c r="P65" s="92">
        <v>32</v>
      </c>
      <c r="Q65" s="93"/>
    </row>
    <row r="66" spans="1:17" ht="20.25" customHeight="1">
      <c r="A66" s="5" t="s">
        <v>29</v>
      </c>
      <c r="B66" s="450" t="s">
        <v>28</v>
      </c>
      <c r="C66" s="451"/>
      <c r="D66" s="451"/>
      <c r="E66" s="451"/>
      <c r="F66" s="451"/>
      <c r="G66" s="451"/>
      <c r="H66" s="452"/>
      <c r="I66" s="4" t="s">
        <v>107</v>
      </c>
      <c r="J66" s="8"/>
      <c r="K66" s="4">
        <f aca="true" t="shared" si="9" ref="K66:K71">M66/2+M66</f>
        <v>48</v>
      </c>
      <c r="L66" s="59">
        <f aca="true" t="shared" si="10" ref="L66:L71">M66/2</f>
        <v>16</v>
      </c>
      <c r="M66" s="71">
        <v>32</v>
      </c>
      <c r="N66" s="72">
        <v>32</v>
      </c>
      <c r="O66" s="88"/>
      <c r="P66" s="92">
        <v>32</v>
      </c>
      <c r="Q66" s="93"/>
    </row>
    <row r="67" spans="1:17" ht="35.25" customHeight="1">
      <c r="A67" s="5" t="s">
        <v>31</v>
      </c>
      <c r="B67" s="450" t="s">
        <v>93</v>
      </c>
      <c r="C67" s="451"/>
      <c r="D67" s="451"/>
      <c r="E67" s="451"/>
      <c r="F67" s="451"/>
      <c r="G67" s="451"/>
      <c r="H67" s="452"/>
      <c r="I67" s="4" t="s">
        <v>107</v>
      </c>
      <c r="J67" s="8"/>
      <c r="K67" s="4">
        <f t="shared" si="9"/>
        <v>48</v>
      </c>
      <c r="L67" s="59">
        <f t="shared" si="10"/>
        <v>16</v>
      </c>
      <c r="M67" s="71">
        <v>32</v>
      </c>
      <c r="N67" s="72">
        <v>32</v>
      </c>
      <c r="O67" s="88"/>
      <c r="P67" s="92">
        <v>32</v>
      </c>
      <c r="Q67" s="93"/>
    </row>
    <row r="68" spans="1:17" ht="20.25" customHeight="1">
      <c r="A68" s="5" t="s">
        <v>61</v>
      </c>
      <c r="B68" s="446" t="s">
        <v>95</v>
      </c>
      <c r="C68" s="447"/>
      <c r="D68" s="447"/>
      <c r="E68" s="447"/>
      <c r="F68" s="447"/>
      <c r="G68" s="447"/>
      <c r="H68" s="448"/>
      <c r="I68" s="3" t="s">
        <v>106</v>
      </c>
      <c r="J68" s="2"/>
      <c r="K68" s="4">
        <f t="shared" si="9"/>
        <v>48</v>
      </c>
      <c r="L68" s="59">
        <f t="shared" si="10"/>
        <v>16</v>
      </c>
      <c r="M68" s="71">
        <v>32</v>
      </c>
      <c r="N68" s="72">
        <v>32</v>
      </c>
      <c r="O68" s="88"/>
      <c r="P68" s="92">
        <v>32</v>
      </c>
      <c r="Q68" s="93"/>
    </row>
    <row r="69" spans="1:17" ht="20.25" customHeight="1">
      <c r="A69" s="5" t="s">
        <v>63</v>
      </c>
      <c r="B69" s="446" t="s">
        <v>96</v>
      </c>
      <c r="C69" s="447"/>
      <c r="D69" s="447"/>
      <c r="E69" s="447"/>
      <c r="F69" s="447"/>
      <c r="G69" s="447"/>
      <c r="H69" s="448"/>
      <c r="I69" s="4" t="s">
        <v>107</v>
      </c>
      <c r="J69" s="8"/>
      <c r="K69" s="4">
        <f t="shared" si="9"/>
        <v>48</v>
      </c>
      <c r="L69" s="59">
        <f t="shared" si="10"/>
        <v>16</v>
      </c>
      <c r="M69" s="71">
        <v>32</v>
      </c>
      <c r="N69" s="72">
        <v>32</v>
      </c>
      <c r="O69" s="88"/>
      <c r="P69" s="92">
        <v>32</v>
      </c>
      <c r="Q69" s="93"/>
    </row>
    <row r="70" spans="1:17" ht="20.25" customHeight="1">
      <c r="A70" s="5" t="s">
        <v>65</v>
      </c>
      <c r="B70" s="446" t="s">
        <v>32</v>
      </c>
      <c r="C70" s="447"/>
      <c r="D70" s="447"/>
      <c r="E70" s="447"/>
      <c r="F70" s="447"/>
      <c r="G70" s="447"/>
      <c r="H70" s="448"/>
      <c r="I70" s="4" t="s">
        <v>107</v>
      </c>
      <c r="J70" s="8"/>
      <c r="K70" s="4">
        <f t="shared" si="9"/>
        <v>48</v>
      </c>
      <c r="L70" s="59">
        <f t="shared" si="10"/>
        <v>16</v>
      </c>
      <c r="M70" s="71">
        <v>32</v>
      </c>
      <c r="N70" s="72">
        <v>32</v>
      </c>
      <c r="O70" s="88"/>
      <c r="P70" s="92">
        <v>32</v>
      </c>
      <c r="Q70" s="93"/>
    </row>
    <row r="71" spans="1:17" ht="20.25" customHeight="1">
      <c r="A71" s="5" t="s">
        <v>44</v>
      </c>
      <c r="B71" s="405" t="s">
        <v>24</v>
      </c>
      <c r="C71" s="406"/>
      <c r="D71" s="406"/>
      <c r="E71" s="406"/>
      <c r="F71" s="406"/>
      <c r="G71" s="37"/>
      <c r="H71" s="38"/>
      <c r="I71" s="4" t="s">
        <v>107</v>
      </c>
      <c r="J71" s="8"/>
      <c r="K71" s="4">
        <f t="shared" si="9"/>
        <v>54</v>
      </c>
      <c r="L71" s="59">
        <f t="shared" si="10"/>
        <v>18</v>
      </c>
      <c r="M71" s="71">
        <v>36</v>
      </c>
      <c r="N71" s="72">
        <v>36</v>
      </c>
      <c r="O71" s="88"/>
      <c r="P71" s="92">
        <v>36</v>
      </c>
      <c r="Q71" s="93"/>
    </row>
    <row r="72" spans="1:17" ht="19.5">
      <c r="A72" s="19" t="s">
        <v>33</v>
      </c>
      <c r="B72" s="393" t="s">
        <v>34</v>
      </c>
      <c r="C72" s="393"/>
      <c r="D72" s="393"/>
      <c r="E72" s="393"/>
      <c r="F72" s="393"/>
      <c r="G72" s="393"/>
      <c r="H72" s="393"/>
      <c r="I72" s="19"/>
      <c r="J72" s="18"/>
      <c r="K72" s="83">
        <f aca="true" t="shared" si="11" ref="K72:Q72">K74+K78</f>
        <v>1308</v>
      </c>
      <c r="L72" s="83">
        <f t="shared" si="11"/>
        <v>172</v>
      </c>
      <c r="M72" s="83">
        <f t="shared" si="11"/>
        <v>1136</v>
      </c>
      <c r="N72" s="83">
        <f t="shared" si="11"/>
        <v>344</v>
      </c>
      <c r="O72" s="83">
        <f t="shared" si="11"/>
        <v>792</v>
      </c>
      <c r="P72" s="83">
        <f t="shared" si="11"/>
        <v>384</v>
      </c>
      <c r="Q72" s="83">
        <f t="shared" si="11"/>
        <v>752</v>
      </c>
    </row>
    <row r="73" spans="1:17" ht="20.25">
      <c r="A73" s="1" t="s">
        <v>35</v>
      </c>
      <c r="B73" s="423" t="s">
        <v>36</v>
      </c>
      <c r="C73" s="423"/>
      <c r="D73" s="423"/>
      <c r="E73" s="423"/>
      <c r="F73" s="423"/>
      <c r="G73" s="423"/>
      <c r="H73" s="423"/>
      <c r="I73" s="15"/>
      <c r="J73" s="17"/>
      <c r="K73" s="9"/>
      <c r="L73" s="57"/>
      <c r="M73" s="84"/>
      <c r="N73" s="80"/>
      <c r="O73" s="88"/>
      <c r="P73" s="96"/>
      <c r="Q73" s="93"/>
    </row>
    <row r="74" spans="1:17" ht="38.25" customHeight="1">
      <c r="A74" s="30" t="s">
        <v>37</v>
      </c>
      <c r="B74" s="383" t="s">
        <v>97</v>
      </c>
      <c r="C74" s="383"/>
      <c r="D74" s="383"/>
      <c r="E74" s="383"/>
      <c r="F74" s="383"/>
      <c r="G74" s="383"/>
      <c r="H74" s="383"/>
      <c r="I74" s="20"/>
      <c r="J74" s="74" t="s">
        <v>129</v>
      </c>
      <c r="K74" s="44">
        <f aca="true" t="shared" si="12" ref="K74:Q74">K75+K76+K77</f>
        <v>684</v>
      </c>
      <c r="L74" s="77">
        <f t="shared" si="12"/>
        <v>96</v>
      </c>
      <c r="M74" s="85">
        <f t="shared" si="12"/>
        <v>588</v>
      </c>
      <c r="N74" s="81">
        <f t="shared" si="12"/>
        <v>192</v>
      </c>
      <c r="O74" s="77">
        <f t="shared" si="12"/>
        <v>396</v>
      </c>
      <c r="P74" s="97">
        <f t="shared" si="12"/>
        <v>384</v>
      </c>
      <c r="Q74" s="98">
        <f t="shared" si="12"/>
        <v>204</v>
      </c>
    </row>
    <row r="75" spans="1:17" ht="40.5" customHeight="1">
      <c r="A75" s="16" t="s">
        <v>38</v>
      </c>
      <c r="B75" s="382" t="s">
        <v>98</v>
      </c>
      <c r="C75" s="382"/>
      <c r="D75" s="382"/>
      <c r="E75" s="382"/>
      <c r="F75" s="382"/>
      <c r="G75" s="382"/>
      <c r="H75" s="382"/>
      <c r="I75" s="6"/>
      <c r="J75" s="17" t="s">
        <v>107</v>
      </c>
      <c r="K75" s="4">
        <f>M75/2+M75</f>
        <v>288</v>
      </c>
      <c r="L75" s="59">
        <f>M75/2</f>
        <v>96</v>
      </c>
      <c r="M75" s="84">
        <v>192</v>
      </c>
      <c r="N75" s="80">
        <v>192</v>
      </c>
      <c r="O75" s="88"/>
      <c r="P75" s="96">
        <v>186</v>
      </c>
      <c r="Q75" s="93">
        <v>6</v>
      </c>
    </row>
    <row r="76" spans="1:17" ht="21" customHeight="1">
      <c r="A76" s="16" t="s">
        <v>39</v>
      </c>
      <c r="B76" s="382" t="s">
        <v>40</v>
      </c>
      <c r="C76" s="382"/>
      <c r="D76" s="382"/>
      <c r="E76" s="382"/>
      <c r="F76" s="382"/>
      <c r="G76" s="382"/>
      <c r="H76" s="382"/>
      <c r="I76" s="6" t="s">
        <v>107</v>
      </c>
      <c r="J76" s="2"/>
      <c r="K76" s="7">
        <v>198</v>
      </c>
      <c r="L76" s="58"/>
      <c r="M76" s="84">
        <v>198</v>
      </c>
      <c r="N76" s="80"/>
      <c r="O76" s="88">
        <v>198</v>
      </c>
      <c r="P76" s="96">
        <v>198</v>
      </c>
      <c r="Q76" s="93"/>
    </row>
    <row r="77" spans="1:17" ht="21" customHeight="1">
      <c r="A77" s="16" t="s">
        <v>59</v>
      </c>
      <c r="B77" s="405" t="s">
        <v>55</v>
      </c>
      <c r="C77" s="406"/>
      <c r="D77" s="406"/>
      <c r="E77" s="406"/>
      <c r="F77" s="407"/>
      <c r="G77" s="34"/>
      <c r="H77" s="34"/>
      <c r="I77" s="6"/>
      <c r="J77" s="2" t="s">
        <v>107</v>
      </c>
      <c r="K77" s="7">
        <v>198</v>
      </c>
      <c r="L77" s="58"/>
      <c r="M77" s="84">
        <v>198</v>
      </c>
      <c r="N77" s="80"/>
      <c r="O77" s="88">
        <v>198</v>
      </c>
      <c r="P77" s="96"/>
      <c r="Q77" s="93">
        <v>198</v>
      </c>
    </row>
    <row r="78" spans="1:17" ht="36.75" customHeight="1">
      <c r="A78" s="31" t="s">
        <v>53</v>
      </c>
      <c r="B78" s="383" t="s">
        <v>99</v>
      </c>
      <c r="C78" s="383"/>
      <c r="D78" s="383"/>
      <c r="E78" s="383"/>
      <c r="F78" s="383"/>
      <c r="G78" s="383"/>
      <c r="H78" s="383"/>
      <c r="I78" s="20"/>
      <c r="J78" s="75" t="s">
        <v>129</v>
      </c>
      <c r="K78" s="44">
        <f aca="true" t="shared" si="13" ref="K78:Q78">K79+K80+K81</f>
        <v>624</v>
      </c>
      <c r="L78" s="77">
        <f t="shared" si="13"/>
        <v>76</v>
      </c>
      <c r="M78" s="85">
        <f t="shared" si="13"/>
        <v>548</v>
      </c>
      <c r="N78" s="81">
        <f t="shared" si="13"/>
        <v>152</v>
      </c>
      <c r="O78" s="77">
        <f t="shared" si="13"/>
        <v>396</v>
      </c>
      <c r="P78" s="97">
        <f t="shared" si="13"/>
        <v>0</v>
      </c>
      <c r="Q78" s="98">
        <f t="shared" si="13"/>
        <v>548</v>
      </c>
    </row>
    <row r="79" spans="1:17" ht="38.25" customHeight="1">
      <c r="A79" s="13" t="s">
        <v>54</v>
      </c>
      <c r="B79" s="382" t="s">
        <v>100</v>
      </c>
      <c r="C79" s="382"/>
      <c r="D79" s="382"/>
      <c r="E79" s="382"/>
      <c r="F79" s="382"/>
      <c r="G79" s="382"/>
      <c r="H79" s="382"/>
      <c r="I79" s="6"/>
      <c r="J79" s="2" t="s">
        <v>107</v>
      </c>
      <c r="K79" s="4">
        <f>M79/2+M79</f>
        <v>228</v>
      </c>
      <c r="L79" s="59">
        <f>M79/2</f>
        <v>76</v>
      </c>
      <c r="M79" s="84">
        <v>152</v>
      </c>
      <c r="N79" s="80">
        <v>152</v>
      </c>
      <c r="O79" s="88"/>
      <c r="P79" s="96"/>
      <c r="Q79" s="93">
        <v>152</v>
      </c>
    </row>
    <row r="80" spans="1:17" ht="20.25">
      <c r="A80" s="16" t="s">
        <v>39</v>
      </c>
      <c r="B80" s="382" t="s">
        <v>40</v>
      </c>
      <c r="C80" s="382"/>
      <c r="D80" s="382"/>
      <c r="E80" s="382"/>
      <c r="F80" s="382"/>
      <c r="G80" s="382"/>
      <c r="H80" s="382"/>
      <c r="I80" s="6"/>
      <c r="J80" s="4" t="s">
        <v>107</v>
      </c>
      <c r="K80" s="9">
        <v>198</v>
      </c>
      <c r="L80" s="57"/>
      <c r="M80" s="84">
        <v>198</v>
      </c>
      <c r="N80" s="80"/>
      <c r="O80" s="88">
        <v>198</v>
      </c>
      <c r="P80" s="96"/>
      <c r="Q80" s="93">
        <v>198</v>
      </c>
    </row>
    <row r="81" spans="1:17" ht="20.25">
      <c r="A81" s="16" t="s">
        <v>59</v>
      </c>
      <c r="B81" s="405" t="s">
        <v>55</v>
      </c>
      <c r="C81" s="406"/>
      <c r="D81" s="406"/>
      <c r="E81" s="406"/>
      <c r="F81" s="407"/>
      <c r="G81" s="34"/>
      <c r="H81" s="34"/>
      <c r="I81" s="6"/>
      <c r="J81" s="4" t="s">
        <v>107</v>
      </c>
      <c r="K81" s="9">
        <v>198</v>
      </c>
      <c r="L81" s="57"/>
      <c r="M81" s="84">
        <v>198</v>
      </c>
      <c r="N81" s="80"/>
      <c r="O81" s="88">
        <v>198</v>
      </c>
      <c r="P81" s="96"/>
      <c r="Q81" s="93">
        <v>198</v>
      </c>
    </row>
    <row r="82" spans="1:17" ht="19.5">
      <c r="A82" s="41" t="s">
        <v>122</v>
      </c>
      <c r="B82" s="385" t="s">
        <v>23</v>
      </c>
      <c r="C82" s="385"/>
      <c r="D82" s="385"/>
      <c r="E82" s="385"/>
      <c r="F82" s="385"/>
      <c r="G82" s="385"/>
      <c r="H82" s="385"/>
      <c r="I82" s="42"/>
      <c r="J82" s="33" t="s">
        <v>107</v>
      </c>
      <c r="K82" s="43"/>
      <c r="L82" s="78"/>
      <c r="M82" s="83">
        <v>40</v>
      </c>
      <c r="N82" s="79"/>
      <c r="O82" s="89">
        <v>40</v>
      </c>
      <c r="P82" s="94"/>
      <c r="Q82" s="95">
        <v>40</v>
      </c>
    </row>
    <row r="83" spans="1:18" ht="20.25" thickBot="1">
      <c r="A83" s="375" t="s">
        <v>45</v>
      </c>
      <c r="B83" s="375"/>
      <c r="C83" s="375"/>
      <c r="D83" s="375"/>
      <c r="E83" s="375"/>
      <c r="F83" s="375"/>
      <c r="G83" s="375"/>
      <c r="H83" s="375"/>
      <c r="I83" s="45"/>
      <c r="J83" s="46"/>
      <c r="K83" s="86">
        <f aca="true" t="shared" si="14" ref="K83:Q83">K63+K72+K82</f>
        <v>1596</v>
      </c>
      <c r="L83" s="86">
        <f t="shared" si="14"/>
        <v>268</v>
      </c>
      <c r="M83" s="86">
        <f t="shared" si="14"/>
        <v>1404</v>
      </c>
      <c r="N83" s="86">
        <f t="shared" si="14"/>
        <v>572</v>
      </c>
      <c r="O83" s="86">
        <f t="shared" si="14"/>
        <v>832</v>
      </c>
      <c r="P83" s="86">
        <f t="shared" si="14"/>
        <v>612</v>
      </c>
      <c r="Q83" s="86">
        <f t="shared" si="14"/>
        <v>792</v>
      </c>
      <c r="R83" s="101"/>
    </row>
    <row r="84" spans="1:17" ht="39" customHeight="1">
      <c r="A84" s="468" t="s">
        <v>131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70"/>
      <c r="M84" s="465" t="s">
        <v>45</v>
      </c>
      <c r="N84" s="459"/>
      <c r="O84" s="460"/>
      <c r="P84" s="96"/>
      <c r="Q84" s="99" t="s">
        <v>130</v>
      </c>
    </row>
    <row r="85" spans="1:17" ht="15.75" customHeight="1">
      <c r="A85" s="471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3"/>
      <c r="M85" s="466"/>
      <c r="N85" s="461"/>
      <c r="O85" s="462"/>
      <c r="P85" s="63" t="s">
        <v>11</v>
      </c>
      <c r="Q85" s="64" t="s">
        <v>13</v>
      </c>
    </row>
    <row r="86" spans="1:17" ht="15" customHeight="1">
      <c r="A86" s="471"/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3"/>
      <c r="M86" s="466"/>
      <c r="N86" s="463"/>
      <c r="O86" s="464"/>
      <c r="P86" s="65">
        <v>17</v>
      </c>
      <c r="Q86" s="66">
        <v>22</v>
      </c>
    </row>
    <row r="87" spans="1:17" ht="12.75" customHeight="1">
      <c r="A87" s="471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3"/>
      <c r="M87" s="466"/>
      <c r="N87" s="434" t="s">
        <v>46</v>
      </c>
      <c r="O87" s="458"/>
      <c r="P87" s="67">
        <f>P63+P75+P79+P82</f>
        <v>414</v>
      </c>
      <c r="Q87" s="67">
        <f>Q63+Q75+Q79+Q82</f>
        <v>198</v>
      </c>
    </row>
    <row r="88" spans="1:17" ht="12.75">
      <c r="A88" s="471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3"/>
      <c r="M88" s="466"/>
      <c r="N88" s="386" t="s">
        <v>47</v>
      </c>
      <c r="O88" s="457"/>
      <c r="P88" s="67">
        <f>P76+P80</f>
        <v>198</v>
      </c>
      <c r="Q88" s="67">
        <f>Q76+Q80</f>
        <v>198</v>
      </c>
    </row>
    <row r="89" spans="1:17" ht="12.75">
      <c r="A89" s="471"/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3"/>
      <c r="M89" s="466"/>
      <c r="N89" s="386" t="s">
        <v>48</v>
      </c>
      <c r="O89" s="457"/>
      <c r="P89" s="67">
        <f>P77+P81</f>
        <v>0</v>
      </c>
      <c r="Q89" s="67">
        <f>Q77+Q81</f>
        <v>396</v>
      </c>
    </row>
    <row r="90" spans="1:17" ht="15">
      <c r="A90" s="471"/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3"/>
      <c r="M90" s="466"/>
      <c r="N90" s="434" t="s">
        <v>49</v>
      </c>
      <c r="O90" s="458"/>
      <c r="P90" s="69">
        <v>1</v>
      </c>
      <c r="Q90" s="102">
        <v>2</v>
      </c>
    </row>
    <row r="91" spans="1:17" ht="15">
      <c r="A91" s="471"/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3"/>
      <c r="M91" s="466"/>
      <c r="N91" s="434" t="s">
        <v>50</v>
      </c>
      <c r="O91" s="458"/>
      <c r="P91" s="69">
        <v>7</v>
      </c>
      <c r="Q91" s="102">
        <v>6</v>
      </c>
    </row>
    <row r="92" spans="1:17" ht="15.75" thickBot="1">
      <c r="A92" s="474"/>
      <c r="B92" s="475"/>
      <c r="C92" s="475"/>
      <c r="D92" s="475"/>
      <c r="E92" s="475"/>
      <c r="F92" s="475"/>
      <c r="G92" s="475"/>
      <c r="H92" s="475"/>
      <c r="I92" s="475"/>
      <c r="J92" s="475"/>
      <c r="K92" s="475"/>
      <c r="L92" s="476"/>
      <c r="M92" s="467"/>
      <c r="N92" s="434" t="s">
        <v>51</v>
      </c>
      <c r="O92" s="458"/>
      <c r="P92" s="70"/>
      <c r="Q92" s="100"/>
    </row>
  </sheetData>
  <sheetProtection/>
  <mergeCells count="122">
    <mergeCell ref="N91:O91"/>
    <mergeCell ref="M84:M92"/>
    <mergeCell ref="A84:L92"/>
    <mergeCell ref="B66:H66"/>
    <mergeCell ref="B67:H67"/>
    <mergeCell ref="B73:H73"/>
    <mergeCell ref="B68:H68"/>
    <mergeCell ref="N92:O92"/>
    <mergeCell ref="A83:H83"/>
    <mergeCell ref="N87:O87"/>
    <mergeCell ref="N88:O88"/>
    <mergeCell ref="N89:O89"/>
    <mergeCell ref="N90:O90"/>
    <mergeCell ref="B82:H82"/>
    <mergeCell ref="B81:F81"/>
    <mergeCell ref="N84:O86"/>
    <mergeCell ref="O63:O64"/>
    <mergeCell ref="P63:P64"/>
    <mergeCell ref="B71:F71"/>
    <mergeCell ref="B78:H78"/>
    <mergeCell ref="B77:F77"/>
    <mergeCell ref="B70:H70"/>
    <mergeCell ref="B72:H72"/>
    <mergeCell ref="B74:H74"/>
    <mergeCell ref="A63:A64"/>
    <mergeCell ref="B63:H64"/>
    <mergeCell ref="I63:I64"/>
    <mergeCell ref="J63:J64"/>
    <mergeCell ref="M63:M64"/>
    <mergeCell ref="B80:H80"/>
    <mergeCell ref="B75:H75"/>
    <mergeCell ref="B76:H76"/>
    <mergeCell ref="B79:H79"/>
    <mergeCell ref="K63:K64"/>
    <mergeCell ref="L59:L61"/>
    <mergeCell ref="M59:O59"/>
    <mergeCell ref="M60:M61"/>
    <mergeCell ref="N60:O60"/>
    <mergeCell ref="B69:H69"/>
    <mergeCell ref="Q63:Q64"/>
    <mergeCell ref="B65:H65"/>
    <mergeCell ref="B62:H62"/>
    <mergeCell ref="I62:J62"/>
    <mergeCell ref="L63:L64"/>
    <mergeCell ref="K7:K8"/>
    <mergeCell ref="M7:M8"/>
    <mergeCell ref="N7:N8"/>
    <mergeCell ref="O7:O8"/>
    <mergeCell ref="N63:N64"/>
    <mergeCell ref="A58:A61"/>
    <mergeCell ref="B58:H61"/>
    <mergeCell ref="I58:J61"/>
    <mergeCell ref="K58:Q58"/>
    <mergeCell ref="K59:K61"/>
    <mergeCell ref="A57:Q57"/>
    <mergeCell ref="B24:H24"/>
    <mergeCell ref="B18:F18"/>
    <mergeCell ref="A47:L53"/>
    <mergeCell ref="N52:O52"/>
    <mergeCell ref="N53:O53"/>
    <mergeCell ref="N50:O50"/>
    <mergeCell ref="N51:O51"/>
    <mergeCell ref="M47:M53"/>
    <mergeCell ref="N48:O48"/>
    <mergeCell ref="B25:H25"/>
    <mergeCell ref="B16:F16"/>
    <mergeCell ref="B13:F13"/>
    <mergeCell ref="B15:F15"/>
    <mergeCell ref="B23:F23"/>
    <mergeCell ref="B14:F14"/>
    <mergeCell ref="B20:H20"/>
    <mergeCell ref="B21:H21"/>
    <mergeCell ref="A7:A8"/>
    <mergeCell ref="A1:Q1"/>
    <mergeCell ref="J7:J8"/>
    <mergeCell ref="B9:F9"/>
    <mergeCell ref="B2:H5"/>
    <mergeCell ref="L7:L8"/>
    <mergeCell ref="M4:M5"/>
    <mergeCell ref="A2:A5"/>
    <mergeCell ref="N4:O4"/>
    <mergeCell ref="M3:O3"/>
    <mergeCell ref="B11:F11"/>
    <mergeCell ref="B12:F12"/>
    <mergeCell ref="B10:F10"/>
    <mergeCell ref="B35:H35"/>
    <mergeCell ref="B19:H19"/>
    <mergeCell ref="B26:H26"/>
    <mergeCell ref="B31:F31"/>
    <mergeCell ref="B27:H27"/>
    <mergeCell ref="B22:H22"/>
    <mergeCell ref="B17:F17"/>
    <mergeCell ref="B7:H8"/>
    <mergeCell ref="K3:K5"/>
    <mergeCell ref="L3:L5"/>
    <mergeCell ref="B6:H6"/>
    <mergeCell ref="I2:J5"/>
    <mergeCell ref="I6:J6"/>
    <mergeCell ref="I7:I8"/>
    <mergeCell ref="K2:Q2"/>
    <mergeCell ref="P7:P8"/>
    <mergeCell ref="Q7:Q8"/>
    <mergeCell ref="B32:H32"/>
    <mergeCell ref="N49:O49"/>
    <mergeCell ref="B30:F30"/>
    <mergeCell ref="B28:F28"/>
    <mergeCell ref="B29:F29"/>
    <mergeCell ref="B34:H34"/>
    <mergeCell ref="I27:I31"/>
    <mergeCell ref="B36:F36"/>
    <mergeCell ref="B37:F37"/>
    <mergeCell ref="B33:H33"/>
    <mergeCell ref="B44:H44"/>
    <mergeCell ref="A46:H46"/>
    <mergeCell ref="I35:I38"/>
    <mergeCell ref="B38:F38"/>
    <mergeCell ref="B43:H43"/>
    <mergeCell ref="B39:H39"/>
    <mergeCell ref="B41:H41"/>
    <mergeCell ref="B40:H40"/>
    <mergeCell ref="B42:H42"/>
    <mergeCell ref="B45:H45"/>
  </mergeCells>
  <hyperlinks>
    <hyperlink ref="I2" location="_ftn1" display="_ftn1"/>
    <hyperlink ref="I58" location="_ftn1" display="_ftn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2023-01-27T04:09:05Z</cp:lastPrinted>
  <dcterms:created xsi:type="dcterms:W3CDTF">1996-10-08T23:32:33Z</dcterms:created>
  <dcterms:modified xsi:type="dcterms:W3CDTF">2023-01-27T04:23:08Z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